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8" windowWidth="14808" windowHeight="7956"/>
  </bookViews>
  <sheets>
    <sheet name="Bid Worksheet" sheetId="1" r:id="rId1"/>
    <sheet name="UNIT CODES" sheetId="4" r:id="rId2"/>
    <sheet name="RENTALS" sheetId="5" r:id="rId3"/>
  </sheets>
  <definedNames>
    <definedName name="_xlnm.Print_Area" localSheetId="0">'Bid Worksheet'!$A$1:$J$303</definedName>
  </definedNames>
  <calcPr calcId="145621"/>
</workbook>
</file>

<file path=xl/calcChain.xml><?xml version="1.0" encoding="utf-8"?>
<calcChain xmlns="http://schemas.openxmlformats.org/spreadsheetml/2006/main">
  <c r="H212" i="1" l="1"/>
  <c r="I212" i="1"/>
  <c r="H213" i="1"/>
  <c r="I213" i="1"/>
  <c r="I251" i="1"/>
  <c r="H251" i="1"/>
  <c r="I250" i="1"/>
  <c r="H250" i="1"/>
  <c r="I249" i="1"/>
  <c r="H249" i="1"/>
  <c r="I248" i="1"/>
  <c r="H248" i="1"/>
  <c r="I247" i="1"/>
  <c r="H247" i="1"/>
  <c r="I246" i="1"/>
  <c r="H246" i="1"/>
  <c r="I245" i="1"/>
  <c r="H245" i="1"/>
  <c r="I244" i="1"/>
  <c r="H244" i="1"/>
  <c r="I243" i="1"/>
  <c r="H243" i="1"/>
  <c r="I242" i="1"/>
  <c r="H242" i="1"/>
  <c r="I241" i="1"/>
  <c r="H241" i="1"/>
  <c r="I240" i="1"/>
  <c r="H240" i="1"/>
  <c r="I239" i="1"/>
  <c r="H239" i="1"/>
  <c r="I238" i="1"/>
  <c r="H238" i="1"/>
  <c r="I237" i="1"/>
  <c r="H237" i="1"/>
  <c r="I236" i="1"/>
  <c r="H236" i="1"/>
  <c r="I235" i="1"/>
  <c r="H235" i="1"/>
  <c r="I234" i="1"/>
  <c r="H234" i="1"/>
  <c r="I233" i="1"/>
  <c r="H233" i="1"/>
  <c r="I232" i="1"/>
  <c r="H232" i="1"/>
  <c r="I231" i="1"/>
  <c r="H231" i="1"/>
  <c r="I230" i="1"/>
  <c r="H230" i="1"/>
  <c r="I229" i="1"/>
  <c r="H229" i="1"/>
  <c r="I228" i="1"/>
  <c r="H228" i="1"/>
  <c r="I227" i="1"/>
  <c r="H227" i="1"/>
  <c r="I226" i="1"/>
  <c r="H226" i="1"/>
  <c r="I225" i="1"/>
  <c r="H225" i="1"/>
  <c r="I224" i="1"/>
  <c r="H224" i="1"/>
  <c r="I223" i="1"/>
  <c r="H223" i="1"/>
  <c r="I222" i="1"/>
  <c r="H222" i="1"/>
  <c r="I221" i="1"/>
  <c r="H221" i="1"/>
  <c r="I220" i="1"/>
  <c r="H220" i="1"/>
  <c r="I219" i="1"/>
  <c r="H219" i="1"/>
  <c r="I218" i="1"/>
  <c r="H218" i="1"/>
  <c r="I217" i="1"/>
  <c r="H217" i="1"/>
  <c r="I216" i="1"/>
  <c r="H216" i="1"/>
  <c r="I215" i="1"/>
  <c r="H215" i="1"/>
  <c r="I214" i="1"/>
  <c r="H214" i="1"/>
  <c r="I211" i="1"/>
  <c r="H211" i="1"/>
  <c r="I210" i="1"/>
  <c r="H210" i="1"/>
  <c r="I209" i="1"/>
  <c r="H209" i="1"/>
  <c r="I208" i="1"/>
  <c r="H208" i="1"/>
  <c r="I207" i="1"/>
  <c r="H207" i="1"/>
  <c r="I206" i="1"/>
  <c r="H206" i="1"/>
  <c r="I205" i="1"/>
  <c r="H205" i="1"/>
  <c r="I204" i="1"/>
  <c r="H204" i="1"/>
  <c r="I203" i="1"/>
  <c r="H203" i="1"/>
  <c r="I202" i="1"/>
  <c r="H202" i="1"/>
  <c r="I201" i="1"/>
  <c r="H201" i="1"/>
  <c r="I200" i="1"/>
  <c r="H200" i="1"/>
  <c r="I199" i="1"/>
  <c r="H199" i="1"/>
  <c r="I198" i="1"/>
  <c r="H198"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H167" i="1"/>
  <c r="I166" i="1"/>
  <c r="H166" i="1"/>
  <c r="I165" i="1"/>
  <c r="H165" i="1"/>
  <c r="I164" i="1"/>
  <c r="H164" i="1"/>
  <c r="I163" i="1"/>
  <c r="H163" i="1"/>
  <c r="I162" i="1"/>
  <c r="H162" i="1"/>
  <c r="I161" i="1"/>
  <c r="H161" i="1"/>
  <c r="I160" i="1"/>
  <c r="H160" i="1"/>
  <c r="I159" i="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H272" i="1" l="1"/>
  <c r="H300" i="1" s="1"/>
  <c r="I55" i="1"/>
  <c r="H276" i="1" l="1"/>
  <c r="F291" i="1" l="1"/>
  <c r="H291" i="1" s="1"/>
  <c r="H278" i="1" l="1"/>
  <c r="H275" i="1"/>
  <c r="H285" i="1"/>
  <c r="H283" i="1"/>
  <c r="I294" i="1" l="1"/>
  <c r="H277" i="1" l="1"/>
  <c r="H279" i="1" s="1"/>
  <c r="H301" i="1" s="1"/>
  <c r="F293" i="1" l="1"/>
  <c r="H293" i="1" s="1"/>
  <c r="I256" i="1"/>
  <c r="I255" i="1"/>
  <c r="I254" i="1"/>
  <c r="I252"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H256" i="1"/>
  <c r="H255" i="1"/>
  <c r="H254" i="1"/>
  <c r="H252"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259" i="1" l="1"/>
  <c r="H260" i="1" s="1"/>
  <c r="H257" i="1"/>
  <c r="H258" i="1" s="1"/>
  <c r="F292" i="1"/>
  <c r="H292" i="1" s="1"/>
  <c r="F290" i="1"/>
  <c r="H290" i="1" s="1"/>
  <c r="H286" i="1"/>
  <c r="H282" i="1"/>
  <c r="I257" i="1"/>
  <c r="D266" i="1" s="1"/>
  <c r="H294" i="1" l="1"/>
  <c r="H303" i="1" s="1"/>
  <c r="H266" i="1"/>
  <c r="H298" i="1" s="1"/>
  <c r="H261" i="1"/>
  <c r="H262" i="1" s="1"/>
  <c r="H263" i="1" s="1"/>
  <c r="H297" i="1" s="1"/>
  <c r="D269" i="1"/>
  <c r="H269" i="1" s="1"/>
  <c r="H299" i="1" s="1"/>
  <c r="I258" i="1" l="1"/>
  <c r="I261" i="1" s="1"/>
  <c r="I265" i="1" s="1"/>
  <c r="F284" i="1" s="1"/>
  <c r="H284" i="1" s="1"/>
  <c r="H287" i="1" s="1"/>
  <c r="H302" i="1" s="1"/>
  <c r="H305" i="1" s="1"/>
  <c r="G1" i="1" s="1"/>
</calcChain>
</file>

<file path=xl/sharedStrings.xml><?xml version="1.0" encoding="utf-8"?>
<sst xmlns="http://schemas.openxmlformats.org/spreadsheetml/2006/main" count="873" uniqueCount="338">
  <si>
    <t>Description</t>
  </si>
  <si>
    <t>Quantity</t>
  </si>
  <si>
    <t>Trade Price</t>
  </si>
  <si>
    <t>Unit</t>
  </si>
  <si>
    <t>Labor</t>
  </si>
  <si>
    <t>Total Material</t>
  </si>
  <si>
    <t>Total Hours</t>
  </si>
  <si>
    <t>Tax</t>
  </si>
  <si>
    <t>Markup</t>
  </si>
  <si>
    <t>Direct Labor</t>
  </si>
  <si>
    <t>Man Hours</t>
  </si>
  <si>
    <t>Rate</t>
  </si>
  <si>
    <t>Total</t>
  </si>
  <si>
    <t>Composite Labor Rate</t>
  </si>
  <si>
    <t>Indirect Labor</t>
  </si>
  <si>
    <t>%</t>
  </si>
  <si>
    <t>% of MH</t>
  </si>
  <si>
    <t>Sub Contractor</t>
  </si>
  <si>
    <t>Sub Total</t>
  </si>
  <si>
    <t>General Expenses</t>
  </si>
  <si>
    <t>QTY</t>
  </si>
  <si>
    <t>Cost</t>
  </si>
  <si>
    <t>Site Gas</t>
  </si>
  <si>
    <t>Equipment</t>
  </si>
  <si>
    <t>Estimate</t>
  </si>
  <si>
    <t>C</t>
  </si>
  <si>
    <t>UNIT CODES</t>
  </si>
  <si>
    <t>VALUES</t>
  </si>
  <si>
    <t>E</t>
  </si>
  <si>
    <t>M</t>
  </si>
  <si>
    <t>Vendor</t>
  </si>
  <si>
    <t>Project Manager</t>
  </si>
  <si>
    <t>Quoted Materials</t>
  </si>
  <si>
    <t>SUB Total</t>
  </si>
  <si>
    <t>Bulk Material</t>
  </si>
  <si>
    <t>Quoted Material</t>
  </si>
  <si>
    <t>Total Job</t>
  </si>
  <si>
    <t>Permit</t>
  </si>
  <si>
    <t>Quote</t>
  </si>
  <si>
    <t>Number of men on job</t>
  </si>
  <si>
    <t>number of trucks</t>
  </si>
  <si>
    <t>Truck days</t>
  </si>
  <si>
    <t xml:space="preserve"> Round trip Miles</t>
  </si>
  <si>
    <t>Estimated fuel Cost per gallon</t>
  </si>
  <si>
    <t>Estimated miles per gallon</t>
  </si>
  <si>
    <t>Truck fuel Cost</t>
  </si>
  <si>
    <t>Estimated Equipment Fuel cost</t>
  </si>
  <si>
    <t>Fuel</t>
  </si>
  <si>
    <t>Temporary Power</t>
  </si>
  <si>
    <t>Fire Alarm</t>
  </si>
  <si>
    <t>Voice Data</t>
  </si>
  <si>
    <t xml:space="preserve">Gear Quote </t>
  </si>
  <si>
    <t>Suppliers &amp; Subcontractors</t>
  </si>
  <si>
    <t>LIGHTING</t>
  </si>
  <si>
    <t>Elliott Supply</t>
  </si>
  <si>
    <t>GEAR</t>
  </si>
  <si>
    <t>Midstate Supply</t>
  </si>
  <si>
    <t>RENTALS</t>
  </si>
  <si>
    <t>Excavators</t>
  </si>
  <si>
    <t xml:space="preserve">Daily </t>
  </si>
  <si>
    <t xml:space="preserve">Monthly </t>
  </si>
  <si>
    <t>Weekly</t>
  </si>
  <si>
    <t>Trencher</t>
  </si>
  <si>
    <t>Bobcat</t>
  </si>
  <si>
    <t>Auger Attachment</t>
  </si>
  <si>
    <t>Packer</t>
  </si>
  <si>
    <t xml:space="preserve">Slab Saw </t>
  </si>
  <si>
    <t>Breaker</t>
  </si>
  <si>
    <t>Core Drill</t>
  </si>
  <si>
    <t>Sizzor Narrow</t>
  </si>
  <si>
    <t>Sizzor All Terain</t>
  </si>
  <si>
    <t>40' Manlift</t>
  </si>
  <si>
    <t>Reach Forklift</t>
  </si>
  <si>
    <t>Incidental Labor</t>
  </si>
  <si>
    <t>Man lift By The</t>
  </si>
  <si>
    <t>Job man-hours</t>
  </si>
  <si>
    <t>Travel Time</t>
  </si>
  <si>
    <t>Forklift By The</t>
  </si>
  <si>
    <t>Teche Electric</t>
  </si>
  <si>
    <t>Acceptance</t>
  </si>
  <si>
    <t>Access</t>
  </si>
  <si>
    <t xml:space="preserve">Rental Equipment Transportation </t>
  </si>
  <si>
    <t>SQ FT</t>
  </si>
  <si>
    <t>SQ FT cost</t>
  </si>
  <si>
    <t xml:space="preserve">BID #  06-19-010 </t>
  </si>
  <si>
    <t>Bid Worksheet: Main St Bld D</t>
  </si>
  <si>
    <t>U1</t>
  </si>
  <si>
    <t>U2</t>
  </si>
  <si>
    <t>U3</t>
  </si>
  <si>
    <t>U4</t>
  </si>
  <si>
    <t>U5</t>
  </si>
  <si>
    <t>U6</t>
  </si>
  <si>
    <t>U7</t>
  </si>
  <si>
    <t>U8</t>
  </si>
  <si>
    <t>U9</t>
  </si>
  <si>
    <t>U11</t>
  </si>
  <si>
    <t>A1</t>
  </si>
  <si>
    <t>B1</t>
  </si>
  <si>
    <t>C1</t>
  </si>
  <si>
    <t>D1</t>
  </si>
  <si>
    <t>X1</t>
  </si>
  <si>
    <t>Panel A</t>
  </si>
  <si>
    <t>Panel B</t>
  </si>
  <si>
    <t>Panel D</t>
  </si>
  <si>
    <t>Panel HP1D</t>
  </si>
  <si>
    <t>600A MLO</t>
  </si>
  <si>
    <t>MSB</t>
  </si>
  <si>
    <t xml:space="preserve">  1/2" CONDUIT - EMT</t>
  </si>
  <si>
    <t xml:space="preserve">  3/4" CONDUIT - EMT</t>
  </si>
  <si>
    <t>1"     CONDUIT - EMT</t>
  </si>
  <si>
    <t>1 1/4" CONDUIT - EMT</t>
  </si>
  <si>
    <t>1 1/2" CONDUIT - EMT</t>
  </si>
  <si>
    <t>2"     CONDUIT - EMT</t>
  </si>
  <si>
    <t>3 1/2" CONDUIT - EMT</t>
  </si>
  <si>
    <t>1 1/4" ELBOW 90 DEG - EMT</t>
  </si>
  <si>
    <t>1 1/2" ELBOW 90 DEG - EMT</t>
  </si>
  <si>
    <t>2"     ELBOW 90 DEG - EMT</t>
  </si>
  <si>
    <t>3 1/2" X 24" RAD ELBOW 90 DEG - EMT</t>
  </si>
  <si>
    <t xml:space="preserve">  1/2" CONN SS STL - EMT</t>
  </si>
  <si>
    <t xml:space="preserve">  3/4" CONN SS STL - EMT</t>
  </si>
  <si>
    <t>1 1/4" CONN SS STL - EMT</t>
  </si>
  <si>
    <t>1 1/2" CONN SS STL - EMT</t>
  </si>
  <si>
    <t>2"     CONN SS STL - EMT</t>
  </si>
  <si>
    <t xml:space="preserve">  1/2" COUPLING SS STL - EMT</t>
  </si>
  <si>
    <t xml:space="preserve">  3/4" COUPLING SS STL - EMT</t>
  </si>
  <si>
    <t>1 1/4" COUPLING SS STL - EMT</t>
  </si>
  <si>
    <t>1 1/2" COUPLING SS STL - EMT</t>
  </si>
  <si>
    <t>2"     COUPLING SS STL - EMT</t>
  </si>
  <si>
    <t>1"     CONN COMP STL - EMT</t>
  </si>
  <si>
    <t>3 1/2" CONN COMP STL - EMT</t>
  </si>
  <si>
    <t>3 1/2" COUPLING COMP STL - EMT</t>
  </si>
  <si>
    <t>1 1/2" TYPE LB STD CONDUIT BODY - EMT - ALUM</t>
  </si>
  <si>
    <t>2"     TYPE LB STD CONDUIT BODY - EMT - ALUM</t>
  </si>
  <si>
    <t xml:space="preserve">  3/4" CONDUIT - RMC - GALV</t>
  </si>
  <si>
    <t>1"     CONDUIT - RMC - GALV</t>
  </si>
  <si>
    <t>1 1/4" CONDUIT - RMC - GALV</t>
  </si>
  <si>
    <t>4"     CONDUIT - RMC - GALV</t>
  </si>
  <si>
    <t>1"     COUPLING - RMC - GALV</t>
  </si>
  <si>
    <t>4"     COUPLING - RMC - GALV</t>
  </si>
  <si>
    <t>1"     ELBOW 90 DEG - RMC - GALV</t>
  </si>
  <si>
    <t>4    x 36" RAD ELBOW 90 DEG - RMC - GALV</t>
  </si>
  <si>
    <t xml:space="preserve">  3/4x 6"     NIPPLE - RMC - GALV</t>
  </si>
  <si>
    <t xml:space="preserve">  3/4x 12"    NIPPLE - RMC - GALV</t>
  </si>
  <si>
    <t>1 1/4x 6"     NIPPLE - RMC - GALV</t>
  </si>
  <si>
    <t xml:space="preserve">  3/4" CONN THRD HUB INSUL W/ GRD LUG  MALL STG2</t>
  </si>
  <si>
    <t>1 1/4" CONN THRD HUB INSUL W/ GRD LUG -  MALL STG4</t>
  </si>
  <si>
    <t xml:space="preserve">  3/4" TYPE LB FORM 7 CONDUIT BODY W/ CVR &amp; GSKT - RMC </t>
  </si>
  <si>
    <t>1 1/4" TYPE LB FORM 7 CONDUIT BODY W/ CVR &amp; GSKT - RMC</t>
  </si>
  <si>
    <t xml:space="preserve">  3/4" TYPE T  FORM 7 CONDUIT BODY W/ CVR &amp; GSKT - RMC </t>
  </si>
  <si>
    <t xml:space="preserve">  3/4" LOCKNUT - STEEL</t>
  </si>
  <si>
    <t>2"     BUSHING - PLASTIC</t>
  </si>
  <si>
    <t>3 1/2" BUSHING - PLASTIC</t>
  </si>
  <si>
    <t>1"     BUSHING GRDG INSUL 150 DEG - MALL</t>
  </si>
  <si>
    <t>4"     BUSHING GRDG INSUL 150 DEG - STEEL</t>
  </si>
  <si>
    <t xml:space="preserve">  1/2" 1-H STRAP - RMC - STEEL</t>
  </si>
  <si>
    <t xml:space="preserve">  3/4" 1-H STRAP - RMC - STEEL</t>
  </si>
  <si>
    <t>1 1/4" 1-H STRAP - RMC - STEEL</t>
  </si>
  <si>
    <t xml:space="preserve">  1/2" 1-H STRAP - EMT - STEEL</t>
  </si>
  <si>
    <t xml:space="preserve">  3/4" 1-H STRAP - EMT - STEEL</t>
  </si>
  <si>
    <t>1 1/4" 1-H STRAP - EMT - STEEL</t>
  </si>
  <si>
    <t>1 1/2" 1-H STRAP - EMT - STEEL</t>
  </si>
  <si>
    <t>2"     1-H STRAP - EMT - STEEL</t>
  </si>
  <si>
    <t xml:space="preserve">  3/4" 2-PC CONDUIT STRUT CLAMP</t>
  </si>
  <si>
    <t>1"     2-PC CONDUIT STRUT CLAMP</t>
  </si>
  <si>
    <t xml:space="preserve">  1/2" SPRING STL CONDUIT CLAMP W/ BOLT</t>
  </si>
  <si>
    <t xml:space="preserve">  1/2" CONDUIT SUPPORT FOR ROD OR FLNG</t>
  </si>
  <si>
    <t>1/2 OR 3/4" SNAP CLOSE CLIP - SIDE MNT TO MTL STUD SUPPORT</t>
  </si>
  <si>
    <t xml:space="preserve">  1/2" FLEX - STEEL</t>
  </si>
  <si>
    <t xml:space="preserve">  3/4" FLEX - STEEL</t>
  </si>
  <si>
    <t xml:space="preserve">  1/2" CONN FLEX DC SQUEEZE STRAIGHT</t>
  </si>
  <si>
    <t xml:space="preserve">  3/4" CONN FLEX DC SQUEEZE STRAIGHT</t>
  </si>
  <si>
    <t>1"     FLEX NM RACEWAY - ENT - BLU</t>
  </si>
  <si>
    <t xml:space="preserve">  1/2" FLEX - LIQUIDTIGHT METALLIC - GRAY</t>
  </si>
  <si>
    <t xml:space="preserve">  3/4" FLEX - LIQUIDTIGHT METALLIC - GRAY</t>
  </si>
  <si>
    <t>1 1/4" FLEX - LIQUIDTIGHT METALLIC - GRAY</t>
  </si>
  <si>
    <t>2"     FLEX - LIQUIDTIGHT METALLIC - GRAY</t>
  </si>
  <si>
    <t xml:space="preserve">  1/2" CONN STRAIGHT - LIQUIDTIGHT DIECAST</t>
  </si>
  <si>
    <t xml:space="preserve">  3/4" CONN STRAIGHT - LIQUIDTIGHT DIECAST</t>
  </si>
  <si>
    <t>1 1/4" CONN STRAIGHT - LIQUIDTIGHT DIECAST</t>
  </si>
  <si>
    <t>2"     CONN STRAIGHT - LIQUIDTIGHT DIECAST</t>
  </si>
  <si>
    <t>1 1/4" CONN 90 DEG - LIQUIDTIGHT DIECAST</t>
  </si>
  <si>
    <t xml:space="preserve">  3/4" CONN STRAIGHT INSUL - LIQUIDTIGHT DIECAST</t>
  </si>
  <si>
    <t>1"     CONDUIT - PVC40</t>
  </si>
  <si>
    <t>4"     CONDUIT - PVC40</t>
  </si>
  <si>
    <t>1"     ELBOW 90 DEG - PVC40</t>
  </si>
  <si>
    <t>4    x 36" RAD ELBOW 90 DEG - PVC80</t>
  </si>
  <si>
    <t>4"     COUPLING - PVC</t>
  </si>
  <si>
    <t>1"     ADAPTER FEM - PVC</t>
  </si>
  <si>
    <t>4"     ADAPTER FEM - PVC</t>
  </si>
  <si>
    <t>1"     END CAP - PVC</t>
  </si>
  <si>
    <t>#12 THHN BLACK</t>
  </si>
  <si>
    <t>#10 THHN BLACK</t>
  </si>
  <si>
    <t># 4 THHN BLACK</t>
  </si>
  <si>
    <t>#1/0 THHN BLACK</t>
  </si>
  <si>
    <t>#350 THHN BLACK</t>
  </si>
  <si>
    <t># 6 THHN BLACK</t>
  </si>
  <si>
    <t># 2 THHN BLACK</t>
  </si>
  <si>
    <t># 1 THHN BLack</t>
  </si>
  <si>
    <t>#250 MCM THHN BLACK</t>
  </si>
  <si>
    <t>#500 MCM THHN BLACK</t>
  </si>
  <si>
    <t>#600 MCM THHN BLACK</t>
  </si>
  <si>
    <t>#12/2C SOLID CABLE MC - STL ARMOR</t>
  </si>
  <si>
    <t>#10/2C SOLID CABLE MC - STL ARMOR</t>
  </si>
  <si>
    <t>#12/3C SOLID CABLE MC - STL ARMOR</t>
  </si>
  <si>
    <t>SER 3C # 2 - CU</t>
  </si>
  <si>
    <t>#12/2C CORD - SOW</t>
  </si>
  <si>
    <t>#14/2C NM-B</t>
  </si>
  <si>
    <t>#12/2C NM-B</t>
  </si>
  <si>
    <t>#14/3C NM-B</t>
  </si>
  <si>
    <t>#12/3C NM-B</t>
  </si>
  <si>
    <t>#10/3C NM-B</t>
  </si>
  <si>
    <t>CAT 6 CABLE</t>
  </si>
  <si>
    <t>3/8" CONN SADDLEGRIP DC FOR FLEX / AC-90 / MC</t>
  </si>
  <si>
    <t>1/2" CONN SADDLEGRIP DC FOR FLEX / AC-90 / MC</t>
  </si>
  <si>
    <t>1/2" CONN 2-SCREW STRAP TYPE DC FOR NMC</t>
  </si>
  <si>
    <t>1 1/2" CONN 2-SCREW STRAP TYPE DC FOR ROUND NMC</t>
  </si>
  <si>
    <t>#12/2C CORD CONN - SO -   3/4" HUB</t>
  </si>
  <si>
    <t>1-H STRAP #14/2 &amp; #12/2</t>
  </si>
  <si>
    <t>1-H STRAP #14/3 &amp; #12/3</t>
  </si>
  <si>
    <t>1-H STRAP #12/4 &amp; #10/2 &amp; #10/3</t>
  </si>
  <si>
    <t>1-H CABLE STRAP</t>
  </si>
  <si>
    <t>1"     ROMEX STAPLE</t>
  </si>
  <si>
    <t xml:space="preserve">SER 2/3 STAPLE </t>
  </si>
  <si>
    <t>COMPRESSION LUG - CU W/ 1-  9/32" HOLE - # 6 CU WIRE</t>
  </si>
  <si>
    <t>WIRE CONN YEL</t>
  </si>
  <si>
    <t>WIRE CONN RED</t>
  </si>
  <si>
    <t xml:space="preserve">  1/8" POLYTWINE</t>
  </si>
  <si>
    <t>SILICONE SEALANT (TUBE)</t>
  </si>
  <si>
    <t>4x 1 1/2" OCT BOX 1/2" KO</t>
  </si>
  <si>
    <t>4x 1 1/2" OCT BOX COMB KO</t>
  </si>
  <si>
    <t>4x 1 1/2" OCT BOX 1/2" KO W/ RCSD SIDE BRKT</t>
  </si>
  <si>
    <t>4x 1 1/2" OCT BOX 1/2" KO W/ BAR HNGR</t>
  </si>
  <si>
    <t>4x 1 1/2" OCT BOX AC-90 CLAMP W/ BAR HNGR</t>
  </si>
  <si>
    <t>4x 1 1/2" SQ BOX COMB KO</t>
  </si>
  <si>
    <t>4x 1 1/2" SQ BOX COMB KO W/ FLUSH SIDE MNT BRKT</t>
  </si>
  <si>
    <t>4x 1 1/2" SQ BOX COMB KO W/ FLUSH MTL STUD BRKT</t>
  </si>
  <si>
    <t>4x 2 1/8" SQ BOX COMB KO</t>
  </si>
  <si>
    <t>4" SQ 1G PLSTR RING 5/8" RISE</t>
  </si>
  <si>
    <t>4x 2 1/8" SQ BOX  Large Capacity W up to 2" KO</t>
  </si>
  <si>
    <t>4" SQ BLANK COVER</t>
  </si>
  <si>
    <t>4 11/16x 1 1/2" SQ BOX COMB KO</t>
  </si>
  <si>
    <t>4 11/16x 2 1/8" SQ BOX COMB KO</t>
  </si>
  <si>
    <t>4 11/16x 2 1/8" SQ BOX 1" KO</t>
  </si>
  <si>
    <t>4 11/16" SQ BLANK COVER</t>
  </si>
  <si>
    <t>4 11/16" SQ 1G PLSTR RING 5/8" RISE</t>
  </si>
  <si>
    <t>4 11/16" SQ 2G PLSTR RING 5/8" RISE</t>
  </si>
  <si>
    <t>4x 1 1/2" OCT BOX NMC CLAMP W/ RCSD FLAT BRKT</t>
  </si>
  <si>
    <t>4x 1 1/2" OCT BOX NMC CLAMP W/ BAR HNGR</t>
  </si>
  <si>
    <t>1G NM DEV BOX 3 3/8" DEEP W/ NAILS - 22.5ci</t>
  </si>
  <si>
    <t>1G NM DEV BOX 3 3/8" DEEP W/ DEVICE QUICK CONNECT</t>
  </si>
  <si>
    <t>1G NM BOX 2 3/4" DEEP SIDE BRKT W/ DEVICE QUICK CONNECT</t>
  </si>
  <si>
    <t>2G NM BOX 2 7/8" DEEP SIDE BRKT W/ DEVICE QUICK CONNECT</t>
  </si>
  <si>
    <t>3G NM BOX 3"     DEEP SIDE BRKT W/ DEVICE QUICK CONNECT</t>
  </si>
  <si>
    <t>4x 1 1/2" SQ NM BOX SIDE BRKT</t>
  </si>
  <si>
    <t>4x 2 1/8" RND NM BOX + GRD</t>
  </si>
  <si>
    <t>1G 2"D DC ALUM BOX W/ LUGS &amp; 3x   3/4" HUBS GRY</t>
  </si>
  <si>
    <t>2G ALUM DB Box WP Switch COVER GRY</t>
  </si>
  <si>
    <t>GROUND SCREW W/ INSUL #12 LEAD</t>
  </si>
  <si>
    <t>21" Vented Structured Media Panel</t>
  </si>
  <si>
    <t xml:space="preserve">  3/4"x 10' GALV GRD ROD</t>
  </si>
  <si>
    <t xml:space="preserve">BURNDY GAR114C 1/2" Rod TO #4 STR </t>
  </si>
  <si>
    <t>Grn Buss Gr 1/4" X 2" X 15"  Erico  EGBA14215TES</t>
  </si>
  <si>
    <t xml:space="preserve">Polymar Hand Hole W Cover </t>
  </si>
  <si>
    <t>1 5/8x 1 5/8x 12G STRUT SLOTTED HOLE GALV</t>
  </si>
  <si>
    <t>#8x   3/4 F/H SELF-TAP SCREW</t>
  </si>
  <si>
    <t>#10x 1     P/H SELF-TAP SCREW</t>
  </si>
  <si>
    <t>#10x   3/4 WOOD SCREW</t>
  </si>
  <si>
    <t>#10x 1     WOOD SCREW</t>
  </si>
  <si>
    <t>#8x   1/2 WAFER HEAD SHEET MTL SCREW</t>
  </si>
  <si>
    <t>BEAM CLAMP FOR 1/2-13 ROD OR STRUT END TO 1" FLNG</t>
  </si>
  <si>
    <t>Misc Hardware</t>
  </si>
  <si>
    <t>4' X8' X 3/4" Plywood Fire Rated</t>
  </si>
  <si>
    <t>1G TGL SWITCH PLATE - PLASTIC IVY</t>
  </si>
  <si>
    <t>2G TGL SWITCH PLATE - PLASTIC IVY</t>
  </si>
  <si>
    <t>3G TGL SWITCH PLATE - PLASTIC IVY</t>
  </si>
  <si>
    <t>1G SINGLE REC PLATE - PLASTIC IVY</t>
  </si>
  <si>
    <t>1G DUPLEX REC PLATE - PLASTIC IVY</t>
  </si>
  <si>
    <t>2G DUPLEX REC PLATE - PLASTIC IVY</t>
  </si>
  <si>
    <t>1G DECORATOR PLATE - PLASTIC IVY</t>
  </si>
  <si>
    <t>1G UNIV WP-IN-USE PLATE - DEVICE MNT VERT/HORZ - CLEAR</t>
  </si>
  <si>
    <t>Meatal cover W 1/2" KO</t>
  </si>
  <si>
    <t>20A 120-277V 3/W SW - TOGGLE IVY (SG)</t>
  </si>
  <si>
    <t>20A 120-277V 4/W SW - TOGGLE IVY (SG)</t>
  </si>
  <si>
    <t>120/277V WALL OCC SWITCH  IVY</t>
  </si>
  <si>
    <t>1G DECORATOR PLATE IVY</t>
  </si>
  <si>
    <t>CiEILING 24V WPIR  OCC SENSOR</t>
  </si>
  <si>
    <t>20A 125V 3W SGL REC - BRN (SG)</t>
  </si>
  <si>
    <t>30A 250V 4W 1PH REC (GP-DRYER)</t>
  </si>
  <si>
    <t>20A 125V DUP REC - IVY (SG)</t>
  </si>
  <si>
    <t>20A 125V DUP REC - IVY (CS)</t>
  </si>
  <si>
    <t>20A 125V DUP REC - GFCI IVY (SG)</t>
  </si>
  <si>
    <t>Combo TV &amp; Recpticle</t>
  </si>
  <si>
    <t>F/A CONTROL PANEL -  4 ZONE</t>
  </si>
  <si>
    <t>2P MOTOR SWITCH TGL OP 2x 3/4" HUB - NEMA  4</t>
  </si>
  <si>
    <t>24HR SPST 120V TIME SW</t>
  </si>
  <si>
    <t>SWBD RECEIVING AND UNLOAD</t>
  </si>
  <si>
    <t>SWBD PUT INTO PLACE</t>
  </si>
  <si>
    <t>BPB RECEIVING AND UNLOAD</t>
  </si>
  <si>
    <t>BPB PUT INTO PLACE</t>
  </si>
  <si>
    <t>30A 250V DSN SW FUSIBLE - NEMA  1</t>
  </si>
  <si>
    <t>30A 250V DSN SW FUSIBLE - NEMA  3R</t>
  </si>
  <si>
    <t>100A 250V DSN SW FUSIBLE - NEMA  3R</t>
  </si>
  <si>
    <t>200A 250V DSN SW FUSIBLE - NEMA  1</t>
  </si>
  <si>
    <t>30A FUSE 250V TIME DELAY CLASS RK1</t>
  </si>
  <si>
    <t>100A FUSE 250V TIME DELAY CLASS RK1</t>
  </si>
  <si>
    <t>200A FUSE 250V TIME DELAY CLASS RK1</t>
  </si>
  <si>
    <t>METER SECTION  RECEIVING AND UNLOAD</t>
  </si>
  <si>
    <t>METER SECTION PUT INTO PLACE</t>
  </si>
  <si>
    <t>#12 WIRE POWER TERM</t>
  </si>
  <si>
    <t># 6 WIRE POWER TERM</t>
  </si>
  <si>
    <t># 4 WIRE POWER TERM</t>
  </si>
  <si>
    <t># 2 WIRE POWER TERM</t>
  </si>
  <si>
    <t># 1 WIRE POWER TERM</t>
  </si>
  <si>
    <t>#1/0 WIRE POWER TERM</t>
  </si>
  <si>
    <t>#250 WIRE POWER TERM</t>
  </si>
  <si>
    <t>#350 WIRE POWER TERM</t>
  </si>
  <si>
    <t>#500 WIRE POWER TERM</t>
  </si>
  <si>
    <t>#600 WIRE POWER TERM</t>
  </si>
  <si>
    <t>WIRE TERM UP To #10</t>
  </si>
  <si>
    <t>WIRE TERM #8 TO #1</t>
  </si>
  <si>
    <t>Cat 5 Terms</t>
  </si>
  <si>
    <t xml:space="preserve"> INVERTER</t>
  </si>
  <si>
    <t>TRENCH (12"x 3' DEEP)</t>
  </si>
  <si>
    <t>TRENCH (36"x 3' DEEP)</t>
  </si>
  <si>
    <t>BACKFILL (CUBIC YARD)</t>
  </si>
  <si>
    <t>1" DIAM CORE 4" THICK WALL</t>
  </si>
  <si>
    <t>2" DIAM CORE 6" THICK WALL</t>
  </si>
  <si>
    <t>LABOR F/A DETECTOR - Combo Carbon Monoxide &amp; Smoke Detector W Intregal Sounder</t>
  </si>
  <si>
    <t>LABOR F/A SMOKE ALARM - 120V</t>
  </si>
  <si>
    <t>Lighting Quote (by Others)</t>
  </si>
  <si>
    <t>Excavator By The Week</t>
  </si>
  <si>
    <t>Packer By The Week</t>
  </si>
  <si>
    <t xml:space="preserve">Alternate to Deduct work at trash shute. Deduct $200.00   </t>
  </si>
  <si>
    <t>Unit Price for Air Switch for GD. ADD $100.00 Per Unit</t>
  </si>
  <si>
    <t xml:space="preserve">Light Fixtures By Others. We Supply Emergency Fixtures. We supply Lighting Controls Limited to standard switches, dimmers, and Occ sensors. No Electronic control systems.   </t>
  </si>
  <si>
    <t xml:space="preserve">20A  S/P SW - TOGGLE </t>
  </si>
  <si>
    <t>Fire Alarm Instalation</t>
  </si>
  <si>
    <t xml:space="preserve">Fire Alarm was quoted parts only Contractor must be lisceed to to do the instaltion labor that is included. 250 Hrs was allowed for this work. Voice data equipment and instalation is not inclded in this estimate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</si>
</sst>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65" formatCode="0.0%"/>
  </numFmts>
  <fonts count="20" x14ac:knownFonts="1">
    <font>
      <sz val="11"/>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1"/>
      <color theme="1"/>
      <name val="Calibri"/>
      <family val="2"/>
      <scheme val="minor"/>
    </font>
    <font>
      <b/>
      <sz val="16"/>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9"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cellStyleXfs>
  <cellXfs count="89">
    <xf numFmtId="0" fontId="0" fillId="0" borderId="0" xfId="0"/>
    <xf numFmtId="0" fontId="16" fillId="0" borderId="0" xfId="0" applyFont="1"/>
    <xf numFmtId="0" fontId="18" fillId="0" borderId="0" xfId="0" applyFont="1"/>
    <xf numFmtId="0" fontId="16" fillId="0" borderId="1" xfId="0" applyFont="1" applyBorder="1"/>
    <xf numFmtId="164" fontId="16" fillId="0" borderId="1" xfId="0" applyNumberFormat="1" applyFont="1" applyBorder="1"/>
    <xf numFmtId="164" fontId="16" fillId="2" borderId="1" xfId="0" applyNumberFormat="1" applyFont="1" applyFill="1" applyBorder="1"/>
    <xf numFmtId="165" fontId="16" fillId="0" borderId="0" xfId="1" applyNumberFormat="1" applyFont="1"/>
    <xf numFmtId="9" fontId="16" fillId="0" borderId="0" xfId="1" applyFont="1"/>
    <xf numFmtId="164" fontId="18" fillId="3" borderId="0" xfId="0" applyNumberFormat="1" applyFont="1" applyFill="1" applyBorder="1"/>
    <xf numFmtId="0" fontId="16" fillId="0" borderId="0" xfId="0" applyFont="1" applyAlignment="1">
      <alignment horizontal="center"/>
    </xf>
    <xf numFmtId="164" fontId="18" fillId="2" borderId="1" xfId="0" applyNumberFormat="1" applyFont="1" applyFill="1" applyBorder="1"/>
    <xf numFmtId="9" fontId="16" fillId="0" borderId="1" xfId="1" applyFont="1" applyBorder="1"/>
    <xf numFmtId="0" fontId="16" fillId="0" borderId="0" xfId="0" applyFont="1" applyBorder="1"/>
    <xf numFmtId="9" fontId="16" fillId="0" borderId="1" xfId="0" applyNumberFormat="1" applyFont="1" applyBorder="1"/>
    <xf numFmtId="0" fontId="15" fillId="0" borderId="0" xfId="0" applyFont="1"/>
    <xf numFmtId="164" fontId="15" fillId="2" borderId="1" xfId="0" applyNumberFormat="1" applyFont="1" applyFill="1" applyBorder="1"/>
    <xf numFmtId="9" fontId="16" fillId="0" borderId="0" xfId="1" applyFont="1" applyBorder="1"/>
    <xf numFmtId="0" fontId="15" fillId="0" borderId="0" xfId="0" applyFont="1" applyAlignment="1">
      <alignment horizontal="center"/>
    </xf>
    <xf numFmtId="0" fontId="16" fillId="0" borderId="0" xfId="0" applyFont="1" applyBorder="1" applyAlignment="1">
      <alignment horizontal="center"/>
    </xf>
    <xf numFmtId="0" fontId="15" fillId="0" borderId="1" xfId="0" applyFont="1" applyBorder="1" applyAlignment="1">
      <alignment horizontal="center"/>
    </xf>
    <xf numFmtId="164" fontId="16" fillId="2" borderId="0" xfId="0" applyNumberFormat="1" applyFont="1" applyFill="1" applyBorder="1"/>
    <xf numFmtId="0" fontId="16" fillId="2" borderId="0" xfId="0" applyFont="1" applyFill="1" applyBorder="1"/>
    <xf numFmtId="9" fontId="16" fillId="0" borderId="0" xfId="0" applyNumberFormat="1" applyFont="1"/>
    <xf numFmtId="0" fontId="14" fillId="0" borderId="0" xfId="0" applyFont="1"/>
    <xf numFmtId="0" fontId="18" fillId="2" borderId="0" xfId="0" applyFont="1" applyFill="1" applyBorder="1" applyAlignment="1">
      <alignment horizontal="center"/>
    </xf>
    <xf numFmtId="0" fontId="15" fillId="2" borderId="0" xfId="0" applyFont="1" applyFill="1" applyBorder="1" applyAlignment="1">
      <alignment horizontal="center"/>
    </xf>
    <xf numFmtId="0" fontId="14" fillId="0" borderId="0" xfId="0" applyFont="1" applyAlignment="1">
      <alignment horizontal="center"/>
    </xf>
    <xf numFmtId="0" fontId="19" fillId="0" borderId="0" xfId="0" applyFont="1" applyAlignment="1">
      <alignment horizontal="center"/>
    </xf>
    <xf numFmtId="164" fontId="19" fillId="2" borderId="1" xfId="0" applyNumberFormat="1" applyFont="1" applyFill="1" applyBorder="1"/>
    <xf numFmtId="2" fontId="15" fillId="2" borderId="1" xfId="0" applyNumberFormat="1" applyFont="1" applyFill="1" applyBorder="1"/>
    <xf numFmtId="2" fontId="16" fillId="2" borderId="1" xfId="0" applyNumberFormat="1" applyFont="1" applyFill="1" applyBorder="1"/>
    <xf numFmtId="0" fontId="13" fillId="0" borderId="0" xfId="0" applyFont="1"/>
    <xf numFmtId="0" fontId="13" fillId="0" borderId="0" xfId="0" applyFont="1" applyAlignment="1">
      <alignment horizontal="center"/>
    </xf>
    <xf numFmtId="164" fontId="16" fillId="3" borderId="0" xfId="0" applyNumberFormat="1" applyFont="1" applyFill="1" applyBorder="1"/>
    <xf numFmtId="9" fontId="13" fillId="0" borderId="0" xfId="1" applyFont="1" applyAlignment="1">
      <alignment horizontal="center"/>
    </xf>
    <xf numFmtId="2" fontId="12" fillId="2" borderId="1" xfId="0" applyNumberFormat="1" applyFont="1" applyFill="1" applyBorder="1"/>
    <xf numFmtId="0" fontId="12" fillId="2" borderId="1" xfId="0" applyFont="1" applyFill="1" applyBorder="1"/>
    <xf numFmtId="0" fontId="12" fillId="0" borderId="1" xfId="0" applyFont="1" applyBorder="1"/>
    <xf numFmtId="164" fontId="12" fillId="0" borderId="1" xfId="0" applyNumberFormat="1" applyFont="1" applyBorder="1"/>
    <xf numFmtId="164" fontId="12" fillId="2" borderId="1" xfId="0" applyNumberFormat="1" applyFont="1" applyFill="1" applyBorder="1"/>
    <xf numFmtId="0" fontId="12" fillId="0" borderId="0" xfId="0" applyFont="1"/>
    <xf numFmtId="164" fontId="12" fillId="2" borderId="0" xfId="0" applyNumberFormat="1" applyFont="1" applyFill="1"/>
    <xf numFmtId="0" fontId="12" fillId="2" borderId="0" xfId="0" applyFont="1" applyFill="1"/>
    <xf numFmtId="0" fontId="11" fillId="2" borderId="1" xfId="0" applyFont="1" applyFill="1" applyBorder="1"/>
    <xf numFmtId="164" fontId="16" fillId="0" borderId="0" xfId="0" applyNumberFormat="1" applyFont="1" applyBorder="1"/>
    <xf numFmtId="0" fontId="10" fillId="0" borderId="0" xfId="0" applyFont="1"/>
    <xf numFmtId="0" fontId="12" fillId="3" borderId="1" xfId="0" applyFont="1" applyFill="1" applyBorder="1"/>
    <xf numFmtId="164" fontId="12" fillId="3" borderId="1" xfId="0" applyNumberFormat="1" applyFont="1" applyFill="1" applyBorder="1"/>
    <xf numFmtId="0" fontId="10" fillId="0" borderId="0" xfId="0" applyFont="1" applyAlignment="1">
      <alignment horizontal="left"/>
    </xf>
    <xf numFmtId="43" fontId="12" fillId="2" borderId="1" xfId="2" applyFont="1" applyFill="1" applyBorder="1"/>
    <xf numFmtId="43" fontId="16" fillId="2" borderId="1" xfId="2" applyFont="1" applyFill="1" applyBorder="1"/>
    <xf numFmtId="0" fontId="10" fillId="0" borderId="1" xfId="0" applyFont="1" applyBorder="1"/>
    <xf numFmtId="0" fontId="9" fillId="0" borderId="0" xfId="0" applyFont="1"/>
    <xf numFmtId="0" fontId="18" fillId="0" borderId="0" xfId="0" applyFont="1" applyAlignment="1">
      <alignment horizontal="center"/>
    </xf>
    <xf numFmtId="0" fontId="9" fillId="0" borderId="1" xfId="0" applyFont="1" applyBorder="1"/>
    <xf numFmtId="164" fontId="9" fillId="0" borderId="1" xfId="0" applyNumberFormat="1" applyFont="1" applyBorder="1"/>
    <xf numFmtId="164" fontId="18" fillId="2" borderId="2" xfId="0" applyNumberFormat="1" applyFont="1" applyFill="1" applyBorder="1"/>
    <xf numFmtId="0" fontId="9" fillId="0" borderId="3" xfId="0" applyFont="1" applyBorder="1"/>
    <xf numFmtId="164" fontId="16" fillId="2" borderId="2" xfId="0" applyNumberFormat="1" applyFont="1" applyFill="1" applyBorder="1"/>
    <xf numFmtId="0" fontId="9" fillId="0" borderId="4" xfId="0" applyFont="1" applyBorder="1"/>
    <xf numFmtId="164" fontId="9" fillId="0" borderId="1" xfId="3" applyNumberFormat="1" applyFont="1" applyBorder="1"/>
    <xf numFmtId="43" fontId="18" fillId="2" borderId="1" xfId="2" applyFont="1" applyFill="1" applyBorder="1"/>
    <xf numFmtId="43" fontId="16" fillId="0" borderId="0" xfId="2" applyFont="1"/>
    <xf numFmtId="0" fontId="8" fillId="0" borderId="1" xfId="0" applyFont="1" applyBorder="1"/>
    <xf numFmtId="0" fontId="7" fillId="0" borderId="0" xfId="0" applyFont="1"/>
    <xf numFmtId="0" fontId="7" fillId="0" borderId="0" xfId="0" applyFont="1" applyAlignment="1">
      <alignment horizontal="center"/>
    </xf>
    <xf numFmtId="164" fontId="7" fillId="0" borderId="0" xfId="0" applyNumberFormat="1" applyFont="1"/>
    <xf numFmtId="0" fontId="7" fillId="0" borderId="1" xfId="0" applyFont="1" applyBorder="1"/>
    <xf numFmtId="164" fontId="7" fillId="0" borderId="1" xfId="0" applyNumberFormat="1" applyFont="1" applyBorder="1"/>
    <xf numFmtId="0" fontId="9" fillId="0" borderId="0" xfId="0" applyFont="1" applyBorder="1"/>
    <xf numFmtId="0" fontId="6" fillId="0" borderId="0" xfId="0" applyFont="1" applyAlignment="1">
      <alignment horizontal="center"/>
    </xf>
    <xf numFmtId="0" fontId="6" fillId="0" borderId="0" xfId="0" applyFont="1"/>
    <xf numFmtId="0" fontId="6" fillId="2" borderId="1" xfId="0" applyFont="1" applyFill="1" applyBorder="1"/>
    <xf numFmtId="2" fontId="16" fillId="3" borderId="1" xfId="0" applyNumberFormat="1" applyFont="1" applyFill="1" applyBorder="1"/>
    <xf numFmtId="0" fontId="6" fillId="0" borderId="1" xfId="0" applyFont="1" applyBorder="1"/>
    <xf numFmtId="0" fontId="6" fillId="0" borderId="5" xfId="0" applyFont="1" applyBorder="1"/>
    <xf numFmtId="0" fontId="5" fillId="0" borderId="0" xfId="0" applyFont="1"/>
    <xf numFmtId="0" fontId="5" fillId="0" borderId="1" xfId="0" applyFont="1" applyBorder="1"/>
    <xf numFmtId="164" fontId="5" fillId="0" borderId="1" xfId="0" applyNumberFormat="1" applyFont="1" applyBorder="1"/>
    <xf numFmtId="3" fontId="16" fillId="0" borderId="1" xfId="0" applyNumberFormat="1" applyFont="1" applyBorder="1"/>
    <xf numFmtId="164" fontId="16" fillId="4" borderId="1" xfId="0" applyNumberFormat="1" applyFont="1" applyFill="1" applyBorder="1"/>
    <xf numFmtId="0" fontId="4" fillId="0" borderId="1" xfId="0" applyFont="1" applyBorder="1"/>
    <xf numFmtId="0" fontId="4" fillId="0" borderId="0" xfId="0" applyFont="1"/>
    <xf numFmtId="164" fontId="16" fillId="3" borderId="1" xfId="0" applyNumberFormat="1" applyFont="1" applyFill="1" applyBorder="1"/>
    <xf numFmtId="0" fontId="3" fillId="0" borderId="1" xfId="0" applyFont="1" applyBorder="1"/>
    <xf numFmtId="0" fontId="3" fillId="0" borderId="1" xfId="0" applyFont="1" applyBorder="1" applyAlignment="1">
      <alignment horizontal="center"/>
    </xf>
    <xf numFmtId="0" fontId="2" fillId="0" borderId="1" xfId="0" applyFont="1" applyBorder="1" applyAlignment="1">
      <alignment horizontal="center"/>
    </xf>
    <xf numFmtId="0" fontId="1" fillId="0" borderId="1" xfId="0" applyFont="1" applyBorder="1"/>
    <xf numFmtId="0" fontId="1" fillId="0" borderId="0" xfId="0" applyFont="1"/>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0"/>
  <sheetViews>
    <sheetView showGridLines="0" tabSelected="1" topLeftCell="A298" zoomScaleNormal="100" workbookViewId="0">
      <selection activeCell="I317" sqref="I317"/>
    </sheetView>
  </sheetViews>
  <sheetFormatPr defaultColWidth="9.109375" defaultRowHeight="21" x14ac:dyDescent="0.4"/>
  <cols>
    <col min="1" max="1" width="5.88671875" style="1" bestFit="1" customWidth="1"/>
    <col min="2" max="2" width="83.88671875" style="1" bestFit="1" customWidth="1"/>
    <col min="3" max="3" width="12" style="1" bestFit="1" customWidth="1"/>
    <col min="4" max="4" width="15.33203125" style="1" bestFit="1" customWidth="1"/>
    <col min="5" max="5" width="6.44140625" style="1" bestFit="1" customWidth="1"/>
    <col min="6" max="6" width="15.33203125" style="1" bestFit="1" customWidth="1"/>
    <col min="7" max="7" width="10.44140625" style="1" bestFit="1" customWidth="1"/>
    <col min="8" max="8" width="20.6640625" style="1" bestFit="1" customWidth="1"/>
    <col min="9" max="9" width="15.44140625" style="1" bestFit="1" customWidth="1"/>
    <col min="10" max="10" width="39.44140625" style="1" bestFit="1" customWidth="1"/>
    <col min="11" max="11" width="15.21875" style="1" customWidth="1"/>
    <col min="12" max="16384" width="9.109375" style="1"/>
  </cols>
  <sheetData>
    <row r="1" spans="1:10" x14ac:dyDescent="0.4">
      <c r="B1" s="2" t="s">
        <v>84</v>
      </c>
      <c r="C1" s="77" t="s">
        <v>82</v>
      </c>
      <c r="D1" s="3"/>
      <c r="E1" s="76"/>
      <c r="F1" s="78" t="s">
        <v>83</v>
      </c>
      <c r="G1" s="4" t="e">
        <f>(H305/D1)</f>
        <v>#DIV/0!</v>
      </c>
      <c r="H1" s="44"/>
    </row>
    <row r="2" spans="1:10" x14ac:dyDescent="0.4">
      <c r="B2" s="2" t="s">
        <v>85</v>
      </c>
    </row>
    <row r="4" spans="1:10" x14ac:dyDescent="0.4">
      <c r="B4" s="9" t="s">
        <v>0</v>
      </c>
      <c r="C4" s="9" t="s">
        <v>1</v>
      </c>
      <c r="D4" s="9" t="s">
        <v>2</v>
      </c>
      <c r="E4" s="9" t="s">
        <v>3</v>
      </c>
      <c r="F4" s="9" t="s">
        <v>4</v>
      </c>
      <c r="G4" s="9" t="s">
        <v>3</v>
      </c>
      <c r="H4" s="9" t="s">
        <v>5</v>
      </c>
      <c r="I4" s="9" t="s">
        <v>6</v>
      </c>
      <c r="J4" s="17" t="s">
        <v>30</v>
      </c>
    </row>
    <row r="5" spans="1:10" x14ac:dyDescent="0.4">
      <c r="A5" s="3">
        <v>1</v>
      </c>
      <c r="B5" s="3" t="s">
        <v>86</v>
      </c>
      <c r="C5" s="3">
        <v>67</v>
      </c>
      <c r="D5" s="80">
        <v>0</v>
      </c>
      <c r="E5" s="19" t="s">
        <v>28</v>
      </c>
      <c r="F5" s="3">
        <v>0.65</v>
      </c>
      <c r="G5" s="19" t="s">
        <v>28</v>
      </c>
      <c r="H5" s="15">
        <f>VLOOKUP(E5,'UNIT CODES'!$A$2:$B$5,2,FALSE)*(D5)*(C5)</f>
        <v>0</v>
      </c>
      <c r="I5" s="29">
        <f>VLOOKUP(G5,'UNIT CODES'!$A$2:$B$5,2,FALSE)*(F5)*(C5)</f>
        <v>43.550000000000004</v>
      </c>
    </row>
    <row r="6" spans="1:10" x14ac:dyDescent="0.4">
      <c r="A6" s="3">
        <v>2</v>
      </c>
      <c r="B6" s="3" t="s">
        <v>87</v>
      </c>
      <c r="C6" s="3">
        <v>52</v>
      </c>
      <c r="D6" s="80">
        <v>0</v>
      </c>
      <c r="E6" s="19" t="s">
        <v>28</v>
      </c>
      <c r="F6" s="3">
        <v>0.65</v>
      </c>
      <c r="G6" s="19" t="s">
        <v>28</v>
      </c>
      <c r="H6" s="15">
        <f>VLOOKUP(E6,'UNIT CODES'!$A$2:$B$5,2,FALSE)*(D6)*(C6)</f>
        <v>0</v>
      </c>
      <c r="I6" s="30">
        <f>VLOOKUP(G6,'UNIT CODES'!$A$2:$B$5,2,FALSE)*(F6)*(C6)</f>
        <v>33.800000000000004</v>
      </c>
    </row>
    <row r="7" spans="1:10" x14ac:dyDescent="0.4">
      <c r="A7" s="3">
        <v>3</v>
      </c>
      <c r="B7" s="3" t="s">
        <v>88</v>
      </c>
      <c r="C7" s="3">
        <v>21</v>
      </c>
      <c r="D7" s="80">
        <v>0</v>
      </c>
      <c r="E7" s="19" t="s">
        <v>28</v>
      </c>
      <c r="F7" s="3">
        <v>0.65</v>
      </c>
      <c r="G7" s="19" t="s">
        <v>28</v>
      </c>
      <c r="H7" s="5">
        <f>VLOOKUP(E7,'UNIT CODES'!$A$2:$B$5,2,FALSE)*(D7)*(C7)</f>
        <v>0</v>
      </c>
      <c r="I7" s="30">
        <f>VLOOKUP(G7,'UNIT CODES'!$A$2:$B$5,2,FALSE)*(F7)*(C7)</f>
        <v>13.65</v>
      </c>
    </row>
    <row r="8" spans="1:10" x14ac:dyDescent="0.4">
      <c r="A8" s="3">
        <v>4</v>
      </c>
      <c r="B8" s="3" t="s">
        <v>89</v>
      </c>
      <c r="C8" s="3">
        <v>102</v>
      </c>
      <c r="D8" s="80">
        <v>0</v>
      </c>
      <c r="E8" s="19" t="s">
        <v>25</v>
      </c>
      <c r="F8" s="3">
        <v>22</v>
      </c>
      <c r="G8" s="19" t="s">
        <v>25</v>
      </c>
      <c r="H8" s="5">
        <f>VLOOKUP(E8,'UNIT CODES'!$A$2:$B$5,2,FALSE)*(D8)*(C8)</f>
        <v>0</v>
      </c>
      <c r="I8" s="30">
        <f>VLOOKUP(G8,'UNIT CODES'!$A$2:$B$5,2,FALSE)*(F8)*(C8)</f>
        <v>22.44</v>
      </c>
    </row>
    <row r="9" spans="1:10" x14ac:dyDescent="0.4">
      <c r="A9" s="3">
        <v>5</v>
      </c>
      <c r="B9" s="3" t="s">
        <v>90</v>
      </c>
      <c r="C9" s="3">
        <v>79</v>
      </c>
      <c r="D9" s="80">
        <v>0</v>
      </c>
      <c r="E9" s="19" t="s">
        <v>28</v>
      </c>
      <c r="F9" s="3">
        <v>0.75</v>
      </c>
      <c r="G9" s="19" t="s">
        <v>28</v>
      </c>
      <c r="H9" s="5">
        <f>VLOOKUP(E9,'UNIT CODES'!$A$2:$B$5,2,FALSE)*(D9)*(C9)</f>
        <v>0</v>
      </c>
      <c r="I9" s="30">
        <f>VLOOKUP(G9,'UNIT CODES'!$A$2:$B$5,2,FALSE)*(F9)*(C9)</f>
        <v>59.25</v>
      </c>
    </row>
    <row r="10" spans="1:10" x14ac:dyDescent="0.4">
      <c r="A10" s="3">
        <v>6</v>
      </c>
      <c r="B10" s="3" t="s">
        <v>91</v>
      </c>
      <c r="C10" s="3">
        <v>63</v>
      </c>
      <c r="D10" s="80">
        <v>0</v>
      </c>
      <c r="E10" s="19" t="s">
        <v>28</v>
      </c>
      <c r="F10" s="3">
        <v>0.65</v>
      </c>
      <c r="G10" s="19" t="s">
        <v>28</v>
      </c>
      <c r="H10" s="5">
        <f>VLOOKUP(E10,'UNIT CODES'!$A$2:$B$5,2,FALSE)*(D10)*(C10)</f>
        <v>0</v>
      </c>
      <c r="I10" s="30">
        <f>VLOOKUP(G10,'UNIT CODES'!$A$2:$B$5,2,FALSE)*(F10)*(C10)</f>
        <v>40.950000000000003</v>
      </c>
    </row>
    <row r="11" spans="1:10" x14ac:dyDescent="0.4">
      <c r="A11" s="3">
        <v>7</v>
      </c>
      <c r="B11" s="3" t="s">
        <v>92</v>
      </c>
      <c r="C11" s="3">
        <v>86</v>
      </c>
      <c r="D11" s="80">
        <v>0</v>
      </c>
      <c r="E11" s="19" t="s">
        <v>28</v>
      </c>
      <c r="F11" s="3">
        <v>0.65</v>
      </c>
      <c r="G11" s="19" t="s">
        <v>28</v>
      </c>
      <c r="H11" s="5">
        <f>VLOOKUP(E11,'UNIT CODES'!$A$2:$B$5,2,FALSE)*(D11)*(C11)</f>
        <v>0</v>
      </c>
      <c r="I11" s="30">
        <f>VLOOKUP(G11,'UNIT CODES'!$A$2:$B$5,2,FALSE)*(F11)*(C11)</f>
        <v>55.9</v>
      </c>
    </row>
    <row r="12" spans="1:10" x14ac:dyDescent="0.4">
      <c r="A12" s="3">
        <v>8</v>
      </c>
      <c r="B12" s="3" t="s">
        <v>93</v>
      </c>
      <c r="C12" s="3">
        <v>78</v>
      </c>
      <c r="D12" s="80">
        <v>0</v>
      </c>
      <c r="E12" s="19" t="s">
        <v>28</v>
      </c>
      <c r="F12" s="3">
        <v>0.65</v>
      </c>
      <c r="G12" s="19" t="s">
        <v>28</v>
      </c>
      <c r="H12" s="5">
        <f>VLOOKUP(E12,'UNIT CODES'!$A$2:$B$5,2,FALSE)*(D12)*(C12)</f>
        <v>0</v>
      </c>
      <c r="I12" s="30">
        <f>VLOOKUP(G12,'UNIT CODES'!$A$2:$B$5,2,FALSE)*(F12)*(C12)</f>
        <v>50.7</v>
      </c>
    </row>
    <row r="13" spans="1:10" x14ac:dyDescent="0.4">
      <c r="A13" s="3">
        <v>9</v>
      </c>
      <c r="B13" s="3" t="s">
        <v>94</v>
      </c>
      <c r="C13" s="3">
        <v>45</v>
      </c>
      <c r="D13" s="80">
        <v>0</v>
      </c>
      <c r="E13" s="19" t="s">
        <v>28</v>
      </c>
      <c r="F13" s="3">
        <v>0.65</v>
      </c>
      <c r="G13" s="19" t="s">
        <v>28</v>
      </c>
      <c r="H13" s="5">
        <f>VLOOKUP(E13,'UNIT CODES'!$A$2:$B$5,2,FALSE)*(D13)*(C13)</f>
        <v>0</v>
      </c>
      <c r="I13" s="30">
        <f>VLOOKUP(G13,'UNIT CODES'!$A$2:$B$5,2,FALSE)*(F13)*(C13)</f>
        <v>29.25</v>
      </c>
    </row>
    <row r="14" spans="1:10" x14ac:dyDescent="0.4">
      <c r="A14" s="3">
        <v>10</v>
      </c>
      <c r="B14" s="3" t="s">
        <v>95</v>
      </c>
      <c r="C14" s="3">
        <v>4</v>
      </c>
      <c r="D14" s="80">
        <v>0</v>
      </c>
      <c r="E14" s="19" t="s">
        <v>28</v>
      </c>
      <c r="F14" s="3">
        <v>0.65</v>
      </c>
      <c r="G14" s="19" t="s">
        <v>28</v>
      </c>
      <c r="H14" s="5">
        <f>VLOOKUP(E14,'UNIT CODES'!$A$2:$B$5,2,FALSE)*(D14)*(C14)</f>
        <v>0</v>
      </c>
      <c r="I14" s="30">
        <f>VLOOKUP(G14,'UNIT CODES'!$A$2:$B$5,2,FALSE)*(F14)*(C14)</f>
        <v>2.6</v>
      </c>
    </row>
    <row r="15" spans="1:10" x14ac:dyDescent="0.4">
      <c r="A15" s="3">
        <v>11</v>
      </c>
      <c r="B15" s="3" t="s">
        <v>96</v>
      </c>
      <c r="C15" s="3">
        <v>95</v>
      </c>
      <c r="D15" s="80">
        <v>0</v>
      </c>
      <c r="E15" s="19" t="s">
        <v>28</v>
      </c>
      <c r="F15" s="3">
        <v>0.65</v>
      </c>
      <c r="G15" s="19" t="s">
        <v>28</v>
      </c>
      <c r="H15" s="5">
        <f>VLOOKUP(E15,'UNIT CODES'!$A$2:$B$5,2,FALSE)*(D15)*(C15)</f>
        <v>0</v>
      </c>
      <c r="I15" s="30">
        <f>VLOOKUP(G15,'UNIT CODES'!$A$2:$B$5,2,FALSE)*(F15)*(C15)</f>
        <v>61.75</v>
      </c>
    </row>
    <row r="16" spans="1:10" x14ac:dyDescent="0.4">
      <c r="A16" s="3">
        <v>12</v>
      </c>
      <c r="B16" s="3" t="s">
        <v>97</v>
      </c>
      <c r="C16" s="3">
        <v>44</v>
      </c>
      <c r="D16" s="80">
        <v>0</v>
      </c>
      <c r="E16" s="19" t="s">
        <v>28</v>
      </c>
      <c r="F16" s="3">
        <v>0.75</v>
      </c>
      <c r="G16" s="19" t="s">
        <v>28</v>
      </c>
      <c r="H16" s="5">
        <f>VLOOKUP(E16,'UNIT CODES'!$A$2:$B$5,2,FALSE)*(D16)*(C16)</f>
        <v>0</v>
      </c>
      <c r="I16" s="30">
        <f>VLOOKUP(G16,'UNIT CODES'!$A$2:$B$5,2,FALSE)*(F16)*(C16)</f>
        <v>33</v>
      </c>
    </row>
    <row r="17" spans="1:9" x14ac:dyDescent="0.4">
      <c r="A17" s="3">
        <v>13</v>
      </c>
      <c r="B17" s="3" t="s">
        <v>98</v>
      </c>
      <c r="C17" s="3">
        <v>16</v>
      </c>
      <c r="D17" s="80">
        <v>0</v>
      </c>
      <c r="E17" s="19" t="s">
        <v>28</v>
      </c>
      <c r="F17" s="3">
        <v>0.75</v>
      </c>
      <c r="G17" s="19" t="s">
        <v>28</v>
      </c>
      <c r="H17" s="5">
        <f>VLOOKUP(E17,'UNIT CODES'!$A$2:$B$5,2,FALSE)*(D17)*(C17)</f>
        <v>0</v>
      </c>
      <c r="I17" s="30">
        <f>VLOOKUP(G17,'UNIT CODES'!$A$2:$B$5,2,FALSE)*(F17)*(C17)</f>
        <v>12</v>
      </c>
    </row>
    <row r="18" spans="1:9" x14ac:dyDescent="0.4">
      <c r="A18" s="3">
        <v>14</v>
      </c>
      <c r="B18" s="3" t="s">
        <v>99</v>
      </c>
      <c r="C18" s="3">
        <v>46</v>
      </c>
      <c r="D18" s="80">
        <v>0</v>
      </c>
      <c r="E18" s="19" t="s">
        <v>28</v>
      </c>
      <c r="F18" s="3">
        <v>0.45</v>
      </c>
      <c r="G18" s="19" t="s">
        <v>28</v>
      </c>
      <c r="H18" s="5">
        <f>VLOOKUP(E18,'UNIT CODES'!$A$2:$B$5,2,FALSE)*(D18)*(C18)</f>
        <v>0</v>
      </c>
      <c r="I18" s="30">
        <f>VLOOKUP(G18,'UNIT CODES'!$A$2:$B$5,2,FALSE)*(F18)*(C18)</f>
        <v>20.7</v>
      </c>
    </row>
    <row r="19" spans="1:9" x14ac:dyDescent="0.4">
      <c r="A19" s="3">
        <v>15</v>
      </c>
      <c r="B19" s="3" t="s">
        <v>100</v>
      </c>
      <c r="C19" s="3">
        <v>23</v>
      </c>
      <c r="D19" s="83">
        <v>90</v>
      </c>
      <c r="E19" s="19" t="s">
        <v>28</v>
      </c>
      <c r="F19" s="3">
        <v>0.35</v>
      </c>
      <c r="G19" s="19" t="s">
        <v>28</v>
      </c>
      <c r="H19" s="5">
        <f>VLOOKUP(E19,'UNIT CODES'!$A$2:$B$5,2,FALSE)*(D19)*(C19)</f>
        <v>2070</v>
      </c>
      <c r="I19" s="30">
        <f>VLOOKUP(G19,'UNIT CODES'!$A$2:$B$5,2,FALSE)*(F19)*(C19)</f>
        <v>8.0499999999999989</v>
      </c>
    </row>
    <row r="20" spans="1:9" x14ac:dyDescent="0.4">
      <c r="A20" s="3">
        <v>16</v>
      </c>
      <c r="B20" s="3" t="s">
        <v>101</v>
      </c>
      <c r="C20" s="3">
        <v>27</v>
      </c>
      <c r="D20" s="80">
        <v>0</v>
      </c>
      <c r="E20" s="19" t="s">
        <v>28</v>
      </c>
      <c r="F20" s="3">
        <v>3</v>
      </c>
      <c r="G20" s="19" t="s">
        <v>28</v>
      </c>
      <c r="H20" s="5">
        <f>VLOOKUP(E20,'UNIT CODES'!$A$2:$B$5,2,FALSE)*(D20)*(C20)</f>
        <v>0</v>
      </c>
      <c r="I20" s="30">
        <f>VLOOKUP(G20,'UNIT CODES'!$A$2:$B$5,2,FALSE)*(F20)*(C20)</f>
        <v>81</v>
      </c>
    </row>
    <row r="21" spans="1:9" x14ac:dyDescent="0.4">
      <c r="A21" s="3">
        <v>17</v>
      </c>
      <c r="B21" s="3" t="s">
        <v>102</v>
      </c>
      <c r="C21" s="3">
        <v>16</v>
      </c>
      <c r="D21" s="80">
        <v>0</v>
      </c>
      <c r="E21" s="19" t="s">
        <v>28</v>
      </c>
      <c r="F21" s="3">
        <v>3</v>
      </c>
      <c r="G21" s="19" t="s">
        <v>28</v>
      </c>
      <c r="H21" s="5">
        <f>VLOOKUP(E21,'UNIT CODES'!$A$2:$B$5,2,FALSE)*(D21)*(C21)</f>
        <v>0</v>
      </c>
      <c r="I21" s="30">
        <f>VLOOKUP(G21,'UNIT CODES'!$A$2:$B$5,2,FALSE)*(F21)*(C21)</f>
        <v>48</v>
      </c>
    </row>
    <row r="22" spans="1:9" x14ac:dyDescent="0.4">
      <c r="A22" s="3">
        <v>18</v>
      </c>
      <c r="B22" s="3" t="s">
        <v>103</v>
      </c>
      <c r="C22" s="3">
        <v>2</v>
      </c>
      <c r="D22" s="80">
        <v>0</v>
      </c>
      <c r="E22" s="19" t="s">
        <v>28</v>
      </c>
      <c r="F22" s="3">
        <v>3</v>
      </c>
      <c r="G22" s="19" t="s">
        <v>28</v>
      </c>
      <c r="H22" s="5">
        <f>VLOOKUP(E22,'UNIT CODES'!$A$2:$B$5,2,FALSE)*(D22)*(C22)</f>
        <v>0</v>
      </c>
      <c r="I22" s="30">
        <f>VLOOKUP(G22,'UNIT CODES'!$A$2:$B$5,2,FALSE)*(F22)*(C22)</f>
        <v>6</v>
      </c>
    </row>
    <row r="23" spans="1:9" x14ac:dyDescent="0.4">
      <c r="A23" s="3">
        <v>19</v>
      </c>
      <c r="B23" s="81" t="s">
        <v>104</v>
      </c>
      <c r="C23" s="3">
        <v>1</v>
      </c>
      <c r="D23" s="80">
        <v>0</v>
      </c>
      <c r="E23" s="19" t="s">
        <v>28</v>
      </c>
      <c r="F23" s="3">
        <v>5.5</v>
      </c>
      <c r="G23" s="19" t="s">
        <v>28</v>
      </c>
      <c r="H23" s="5">
        <f>VLOOKUP(E23,'UNIT CODES'!$A$2:$B$5,2,FALSE)*(D23)*(C23)</f>
        <v>0</v>
      </c>
      <c r="I23" s="30">
        <f>VLOOKUP(G23,'UNIT CODES'!$A$2:$B$5,2,FALSE)*(F23)*(C23)</f>
        <v>5.5</v>
      </c>
    </row>
    <row r="24" spans="1:9" x14ac:dyDescent="0.4">
      <c r="A24" s="3">
        <v>20</v>
      </c>
      <c r="B24" s="3" t="s">
        <v>105</v>
      </c>
      <c r="C24" s="3">
        <v>1</v>
      </c>
      <c r="D24" s="80">
        <v>0</v>
      </c>
      <c r="E24" s="19" t="s">
        <v>28</v>
      </c>
      <c r="F24" s="3">
        <v>7</v>
      </c>
      <c r="G24" s="19" t="s">
        <v>28</v>
      </c>
      <c r="H24" s="5">
        <f>VLOOKUP(E24,'UNIT CODES'!$A$2:$B$5,2,FALSE)*(D24)*(C24)</f>
        <v>0</v>
      </c>
      <c r="I24" s="30">
        <f>VLOOKUP(G24,'UNIT CODES'!$A$2:$B$5,2,FALSE)*(F24)*(C24)</f>
        <v>7</v>
      </c>
    </row>
    <row r="25" spans="1:9" x14ac:dyDescent="0.4">
      <c r="A25" s="3">
        <v>21</v>
      </c>
      <c r="B25" s="3" t="s">
        <v>106</v>
      </c>
      <c r="C25" s="3">
        <v>1</v>
      </c>
      <c r="D25" s="80">
        <v>0</v>
      </c>
      <c r="E25" s="19" t="s">
        <v>28</v>
      </c>
      <c r="F25" s="3">
        <v>48</v>
      </c>
      <c r="G25" s="19" t="s">
        <v>28</v>
      </c>
      <c r="H25" s="5">
        <f>VLOOKUP(E25,'UNIT CODES'!$A$2:$B$5,2,FALSE)*(D25)*(C25)</f>
        <v>0</v>
      </c>
      <c r="I25" s="30">
        <f>VLOOKUP(G25,'UNIT CODES'!$A$2:$B$5,2,FALSE)*(F25)*(C25)</f>
        <v>48</v>
      </c>
    </row>
    <row r="26" spans="1:9" x14ac:dyDescent="0.4">
      <c r="A26" s="3">
        <v>22</v>
      </c>
      <c r="B26" s="3" t="s">
        <v>107</v>
      </c>
      <c r="C26" s="79">
        <v>3175</v>
      </c>
      <c r="D26" s="4">
        <v>40.56</v>
      </c>
      <c r="E26" s="19" t="s">
        <v>25</v>
      </c>
      <c r="F26" s="3">
        <v>2.78</v>
      </c>
      <c r="G26" s="19" t="s">
        <v>25</v>
      </c>
      <c r="H26" s="5">
        <f>VLOOKUP(E26,'UNIT CODES'!$A$2:$B$5,2,FALSE)*(D26)*(C26)</f>
        <v>1287.78</v>
      </c>
      <c r="I26" s="30">
        <f>VLOOKUP(G26,'UNIT CODES'!$A$2:$B$5,2,FALSE)*(F26)*(C26)</f>
        <v>88.265000000000001</v>
      </c>
    </row>
    <row r="27" spans="1:9" x14ac:dyDescent="0.4">
      <c r="A27" s="3">
        <v>23</v>
      </c>
      <c r="B27" s="3" t="s">
        <v>108</v>
      </c>
      <c r="C27" s="79">
        <v>1680</v>
      </c>
      <c r="D27" s="4">
        <v>71.87</v>
      </c>
      <c r="E27" s="19" t="s">
        <v>25</v>
      </c>
      <c r="F27" s="3">
        <v>3.2</v>
      </c>
      <c r="G27" s="19" t="s">
        <v>25</v>
      </c>
      <c r="H27" s="5">
        <f>VLOOKUP(E27,'UNIT CODES'!$A$2:$B$5,2,FALSE)*(D27)*(C27)</f>
        <v>1207.4159999999999</v>
      </c>
      <c r="I27" s="30">
        <f>VLOOKUP(G27,'UNIT CODES'!$A$2:$B$5,2,FALSE)*(F27)*(C27)</f>
        <v>53.76</v>
      </c>
    </row>
    <row r="28" spans="1:9" x14ac:dyDescent="0.4">
      <c r="A28" s="3">
        <v>24</v>
      </c>
      <c r="B28" s="3" t="s">
        <v>109</v>
      </c>
      <c r="C28" s="3">
        <v>15</v>
      </c>
      <c r="D28" s="4">
        <v>123.6</v>
      </c>
      <c r="E28" s="19" t="s">
        <v>25</v>
      </c>
      <c r="F28" s="3">
        <v>4.05</v>
      </c>
      <c r="G28" s="19" t="s">
        <v>25</v>
      </c>
      <c r="H28" s="5">
        <f>VLOOKUP(E28,'UNIT CODES'!$A$2:$B$5,2,FALSE)*(D28)*(C28)</f>
        <v>18.54</v>
      </c>
      <c r="I28" s="30">
        <f>VLOOKUP(G28,'UNIT CODES'!$A$2:$B$5,2,FALSE)*(F28)*(C28)</f>
        <v>0.60750000000000004</v>
      </c>
    </row>
    <row r="29" spans="1:9" x14ac:dyDescent="0.4">
      <c r="A29" s="3">
        <v>25</v>
      </c>
      <c r="B29" s="3" t="s">
        <v>110</v>
      </c>
      <c r="C29" s="3">
        <v>40</v>
      </c>
      <c r="D29" s="4">
        <v>200.62</v>
      </c>
      <c r="E29" s="19" t="s">
        <v>25</v>
      </c>
      <c r="F29" s="3">
        <v>4.7</v>
      </c>
      <c r="G29" s="19" t="s">
        <v>25</v>
      </c>
      <c r="H29" s="5">
        <f>VLOOKUP(E29,'UNIT CODES'!$A$2:$B$5,2,FALSE)*(D29)*(C29)</f>
        <v>80.248000000000005</v>
      </c>
      <c r="I29" s="30">
        <f>VLOOKUP(G29,'UNIT CODES'!$A$2:$B$5,2,FALSE)*(F29)*(C29)</f>
        <v>1.88</v>
      </c>
    </row>
    <row r="30" spans="1:9" x14ac:dyDescent="0.4">
      <c r="A30" s="3">
        <v>26</v>
      </c>
      <c r="B30" s="3" t="s">
        <v>111</v>
      </c>
      <c r="C30" s="3">
        <v>100</v>
      </c>
      <c r="D30" s="4">
        <v>245.95</v>
      </c>
      <c r="E30" s="19" t="s">
        <v>25</v>
      </c>
      <c r="F30" s="3">
        <v>5.92</v>
      </c>
      <c r="G30" s="19" t="s">
        <v>25</v>
      </c>
      <c r="H30" s="5">
        <f>VLOOKUP(E30,'UNIT CODES'!$A$2:$B$5,2,FALSE)*(D30)*(C30)</f>
        <v>245.95</v>
      </c>
      <c r="I30" s="30">
        <f>VLOOKUP(G30,'UNIT CODES'!$A$2:$B$5,2,FALSE)*(F30)*(C30)</f>
        <v>5.92</v>
      </c>
    </row>
    <row r="31" spans="1:9" x14ac:dyDescent="0.4">
      <c r="A31" s="3">
        <v>27</v>
      </c>
      <c r="B31" s="3" t="s">
        <v>112</v>
      </c>
      <c r="C31" s="79">
        <v>1540</v>
      </c>
      <c r="D31" s="4">
        <v>287.75</v>
      </c>
      <c r="E31" s="19" t="s">
        <v>25</v>
      </c>
      <c r="F31" s="3">
        <v>6.8</v>
      </c>
      <c r="G31" s="19" t="s">
        <v>25</v>
      </c>
      <c r="H31" s="5">
        <f>VLOOKUP(E31,'UNIT CODES'!$A$2:$B$5,2,FALSE)*(D31)*(C31)</f>
        <v>4431.3500000000004</v>
      </c>
      <c r="I31" s="30">
        <f>VLOOKUP(G31,'UNIT CODES'!$A$2:$B$5,2,FALSE)*(F31)*(C31)</f>
        <v>104.72000000000001</v>
      </c>
    </row>
    <row r="32" spans="1:9" x14ac:dyDescent="0.4">
      <c r="A32" s="3">
        <v>28</v>
      </c>
      <c r="B32" s="3" t="s">
        <v>113</v>
      </c>
      <c r="C32" s="3">
        <v>60</v>
      </c>
      <c r="D32" s="4">
        <v>732.34</v>
      </c>
      <c r="E32" s="19" t="s">
        <v>25</v>
      </c>
      <c r="F32" s="3">
        <v>11.4</v>
      </c>
      <c r="G32" s="19" t="s">
        <v>25</v>
      </c>
      <c r="H32" s="5">
        <f>VLOOKUP(E32,'UNIT CODES'!$A$2:$B$5,2,FALSE)*(D32)*(C32)</f>
        <v>439.404</v>
      </c>
      <c r="I32" s="30">
        <f>VLOOKUP(G32,'UNIT CODES'!$A$2:$B$5,2,FALSE)*(F32)*(C32)</f>
        <v>6.84</v>
      </c>
    </row>
    <row r="33" spans="1:9" x14ac:dyDescent="0.4">
      <c r="A33" s="3">
        <v>29</v>
      </c>
      <c r="B33" s="3" t="s">
        <v>114</v>
      </c>
      <c r="C33" s="3">
        <v>2</v>
      </c>
      <c r="D33" s="4">
        <v>361.17</v>
      </c>
      <c r="E33" s="19" t="s">
        <v>25</v>
      </c>
      <c r="F33" s="3">
        <v>30</v>
      </c>
      <c r="G33" s="19" t="s">
        <v>25</v>
      </c>
      <c r="H33" s="5">
        <f>VLOOKUP(E33,'UNIT CODES'!$A$2:$B$5,2,FALSE)*(D33)*(C33)</f>
        <v>7.2234000000000007</v>
      </c>
      <c r="I33" s="30">
        <f>VLOOKUP(G33,'UNIT CODES'!$A$2:$B$5,2,FALSE)*(F33)*(C33)</f>
        <v>0.6</v>
      </c>
    </row>
    <row r="34" spans="1:9" x14ac:dyDescent="0.4">
      <c r="A34" s="3">
        <v>30</v>
      </c>
      <c r="B34" s="3" t="s">
        <v>115</v>
      </c>
      <c r="C34" s="3">
        <v>2</v>
      </c>
      <c r="D34" s="4">
        <v>437.27</v>
      </c>
      <c r="E34" s="19" t="s">
        <v>25</v>
      </c>
      <c r="F34" s="3">
        <v>40</v>
      </c>
      <c r="G34" s="19" t="s">
        <v>25</v>
      </c>
      <c r="H34" s="5">
        <f>VLOOKUP(E34,'UNIT CODES'!$A$2:$B$5,2,FALSE)*(D34)*(C34)</f>
        <v>8.7454000000000001</v>
      </c>
      <c r="I34" s="30">
        <f>VLOOKUP(G34,'UNIT CODES'!$A$2:$B$5,2,FALSE)*(F34)*(C34)</f>
        <v>0.8</v>
      </c>
    </row>
    <row r="35" spans="1:9" x14ac:dyDescent="0.4">
      <c r="A35" s="3">
        <v>31</v>
      </c>
      <c r="B35" s="3" t="s">
        <v>116</v>
      </c>
      <c r="C35" s="3">
        <v>30</v>
      </c>
      <c r="D35" s="4">
        <v>648.1</v>
      </c>
      <c r="E35" s="19" t="s">
        <v>25</v>
      </c>
      <c r="F35" s="3">
        <v>45</v>
      </c>
      <c r="G35" s="19" t="s">
        <v>25</v>
      </c>
      <c r="H35" s="5">
        <f>VLOOKUP(E35,'UNIT CODES'!$A$2:$B$5,2,FALSE)*(D35)*(C35)</f>
        <v>194.43000000000004</v>
      </c>
      <c r="I35" s="30">
        <f>VLOOKUP(G35,'UNIT CODES'!$A$2:$B$5,2,FALSE)*(F35)*(C35)</f>
        <v>13.5</v>
      </c>
    </row>
    <row r="36" spans="1:9" x14ac:dyDescent="0.4">
      <c r="A36" s="3">
        <v>32</v>
      </c>
      <c r="B36" s="3" t="s">
        <v>117</v>
      </c>
      <c r="C36" s="3">
        <v>10</v>
      </c>
      <c r="D36" s="4">
        <v>90</v>
      </c>
      <c r="E36" s="19" t="s">
        <v>28</v>
      </c>
      <c r="F36" s="3">
        <v>70</v>
      </c>
      <c r="G36" s="19" t="s">
        <v>25</v>
      </c>
      <c r="H36" s="5">
        <f>VLOOKUP(E36,'UNIT CODES'!$A$2:$B$5,2,FALSE)*(D36)*(C36)</f>
        <v>900</v>
      </c>
      <c r="I36" s="30">
        <f>VLOOKUP(G36,'UNIT CODES'!$A$2:$B$5,2,FALSE)*(F36)*(C36)</f>
        <v>7.0000000000000009</v>
      </c>
    </row>
    <row r="37" spans="1:9" x14ac:dyDescent="0.4">
      <c r="A37" s="3">
        <v>33</v>
      </c>
      <c r="B37" s="3" t="s">
        <v>118</v>
      </c>
      <c r="C37" s="3">
        <v>395</v>
      </c>
      <c r="D37" s="4">
        <v>18.829999999999998</v>
      </c>
      <c r="E37" s="19" t="s">
        <v>25</v>
      </c>
      <c r="F37" s="3">
        <v>8</v>
      </c>
      <c r="G37" s="19" t="s">
        <v>25</v>
      </c>
      <c r="H37" s="5">
        <f>VLOOKUP(E37,'UNIT CODES'!$A$2:$B$5,2,FALSE)*(D37)*(C37)</f>
        <v>74.378500000000003</v>
      </c>
      <c r="I37" s="30">
        <f>VLOOKUP(G37,'UNIT CODES'!$A$2:$B$5,2,FALSE)*(F37)*(C37)</f>
        <v>31.6</v>
      </c>
    </row>
    <row r="38" spans="1:9" x14ac:dyDescent="0.4">
      <c r="A38" s="3">
        <v>34</v>
      </c>
      <c r="B38" s="3" t="s">
        <v>119</v>
      </c>
      <c r="C38" s="3">
        <v>214</v>
      </c>
      <c r="D38" s="4">
        <v>31.06</v>
      </c>
      <c r="E38" s="19" t="s">
        <v>25</v>
      </c>
      <c r="F38" s="3">
        <v>10</v>
      </c>
      <c r="G38" s="19" t="s">
        <v>25</v>
      </c>
      <c r="H38" s="5">
        <f>VLOOKUP(E38,'UNIT CODES'!$A$2:$B$5,2,FALSE)*(D38)*(C38)</f>
        <v>66.468400000000003</v>
      </c>
      <c r="I38" s="30">
        <f>VLOOKUP(G38,'UNIT CODES'!$A$2:$B$5,2,FALSE)*(F38)*(C38)</f>
        <v>21.400000000000002</v>
      </c>
    </row>
    <row r="39" spans="1:9" x14ac:dyDescent="0.4">
      <c r="A39" s="3">
        <v>35</v>
      </c>
      <c r="B39" s="3" t="s">
        <v>120</v>
      </c>
      <c r="C39" s="3">
        <v>2</v>
      </c>
      <c r="D39" s="4">
        <v>137.22999999999999</v>
      </c>
      <c r="E39" s="19" t="s">
        <v>25</v>
      </c>
      <c r="F39" s="3">
        <v>14</v>
      </c>
      <c r="G39" s="19" t="s">
        <v>25</v>
      </c>
      <c r="H39" s="5">
        <f>VLOOKUP(E39,'UNIT CODES'!$A$2:$B$5,2,FALSE)*(D39)*(C39)</f>
        <v>2.7445999999999997</v>
      </c>
      <c r="I39" s="30">
        <f>VLOOKUP(G39,'UNIT CODES'!$A$2:$B$5,2,FALSE)*(F39)*(C39)</f>
        <v>0.28000000000000003</v>
      </c>
    </row>
    <row r="40" spans="1:9" x14ac:dyDescent="0.4">
      <c r="A40" s="3">
        <v>36</v>
      </c>
      <c r="B40" s="3" t="s">
        <v>121</v>
      </c>
      <c r="C40" s="3">
        <v>6</v>
      </c>
      <c r="D40" s="4">
        <v>197.96</v>
      </c>
      <c r="E40" s="19" t="s">
        <v>25</v>
      </c>
      <c r="F40" s="3">
        <v>17</v>
      </c>
      <c r="G40" s="19" t="s">
        <v>25</v>
      </c>
      <c r="H40" s="5">
        <f>VLOOKUP(E40,'UNIT CODES'!$A$2:$B$5,2,FALSE)*(D40)*(C40)</f>
        <v>11.877600000000001</v>
      </c>
      <c r="I40" s="30">
        <f>VLOOKUP(G40,'UNIT CODES'!$A$2:$B$5,2,FALSE)*(F40)*(C40)</f>
        <v>1.02</v>
      </c>
    </row>
    <row r="41" spans="1:9" x14ac:dyDescent="0.4">
      <c r="A41" s="3">
        <v>37</v>
      </c>
      <c r="B41" s="3" t="s">
        <v>122</v>
      </c>
      <c r="C41" s="3">
        <v>60</v>
      </c>
      <c r="D41" s="4">
        <v>283.79000000000002</v>
      </c>
      <c r="E41" s="19" t="s">
        <v>25</v>
      </c>
      <c r="F41" s="3">
        <v>20</v>
      </c>
      <c r="G41" s="19" t="s">
        <v>25</v>
      </c>
      <c r="H41" s="5">
        <f>VLOOKUP(E41,'UNIT CODES'!$A$2:$B$5,2,FALSE)*(D41)*(C41)</f>
        <v>170.27400000000003</v>
      </c>
      <c r="I41" s="30">
        <f>VLOOKUP(G41,'UNIT CODES'!$A$2:$B$5,2,FALSE)*(F41)*(C41)</f>
        <v>12</v>
      </c>
    </row>
    <row r="42" spans="1:9" x14ac:dyDescent="0.4">
      <c r="A42" s="3">
        <v>38</v>
      </c>
      <c r="B42" s="3" t="s">
        <v>123</v>
      </c>
      <c r="C42" s="3">
        <v>310</v>
      </c>
      <c r="D42" s="4">
        <v>20.16</v>
      </c>
      <c r="E42" s="19" t="s">
        <v>25</v>
      </c>
      <c r="F42" s="3">
        <v>3.2</v>
      </c>
      <c r="G42" s="19" t="s">
        <v>25</v>
      </c>
      <c r="H42" s="5">
        <f>VLOOKUP(E42,'UNIT CODES'!$A$2:$B$5,2,FALSE)*(D42)*(C42)</f>
        <v>62.496000000000002</v>
      </c>
      <c r="I42" s="30">
        <f>VLOOKUP(G42,'UNIT CODES'!$A$2:$B$5,2,FALSE)*(F42)*(C42)</f>
        <v>9.92</v>
      </c>
    </row>
    <row r="43" spans="1:9" x14ac:dyDescent="0.4">
      <c r="A43" s="3">
        <v>39</v>
      </c>
      <c r="B43" s="3" t="s">
        <v>124</v>
      </c>
      <c r="C43" s="3">
        <v>167</v>
      </c>
      <c r="D43" s="4">
        <v>31.16</v>
      </c>
      <c r="E43" s="19" t="s">
        <v>25</v>
      </c>
      <c r="F43" s="3">
        <v>4</v>
      </c>
      <c r="G43" s="19" t="s">
        <v>25</v>
      </c>
      <c r="H43" s="5">
        <f>VLOOKUP(E43,'UNIT CODES'!$A$2:$B$5,2,FALSE)*(D43)*(C43)</f>
        <v>52.037199999999999</v>
      </c>
      <c r="I43" s="30">
        <f>VLOOKUP(G43,'UNIT CODES'!$A$2:$B$5,2,FALSE)*(F43)*(C43)</f>
        <v>6.68</v>
      </c>
    </row>
    <row r="44" spans="1:9" x14ac:dyDescent="0.4">
      <c r="A44" s="3">
        <v>40</v>
      </c>
      <c r="B44" s="3" t="s">
        <v>125</v>
      </c>
      <c r="C44" s="3">
        <v>8</v>
      </c>
      <c r="D44" s="4">
        <v>160.85</v>
      </c>
      <c r="E44" s="19" t="s">
        <v>25</v>
      </c>
      <c r="F44" s="3">
        <v>6.5</v>
      </c>
      <c r="G44" s="19" t="s">
        <v>25</v>
      </c>
      <c r="H44" s="5">
        <f>VLOOKUP(E44,'UNIT CODES'!$A$2:$B$5,2,FALSE)*(D44)*(C44)</f>
        <v>12.868</v>
      </c>
      <c r="I44" s="30">
        <f>VLOOKUP(G44,'UNIT CODES'!$A$2:$B$5,2,FALSE)*(F44)*(C44)</f>
        <v>0.52</v>
      </c>
    </row>
    <row r="45" spans="1:9" x14ac:dyDescent="0.4">
      <c r="A45" s="3">
        <v>41</v>
      </c>
      <c r="B45" s="3" t="s">
        <v>126</v>
      </c>
      <c r="C45" s="3">
        <v>14</v>
      </c>
      <c r="D45" s="4">
        <v>233.44</v>
      </c>
      <c r="E45" s="19" t="s">
        <v>25</v>
      </c>
      <c r="F45" s="3">
        <v>8</v>
      </c>
      <c r="G45" s="19" t="s">
        <v>25</v>
      </c>
      <c r="H45" s="5">
        <f>VLOOKUP(E45,'UNIT CODES'!$A$2:$B$5,2,FALSE)*(D45)*(C45)</f>
        <v>32.681600000000003</v>
      </c>
      <c r="I45" s="30">
        <f>VLOOKUP(G45,'UNIT CODES'!$A$2:$B$5,2,FALSE)*(F45)*(C45)</f>
        <v>1.1200000000000001</v>
      </c>
    </row>
    <row r="46" spans="1:9" x14ac:dyDescent="0.4">
      <c r="A46" s="3">
        <v>42</v>
      </c>
      <c r="B46" s="3" t="s">
        <v>127</v>
      </c>
      <c r="C46" s="3">
        <v>214</v>
      </c>
      <c r="D46" s="4">
        <v>312.97000000000003</v>
      </c>
      <c r="E46" s="19" t="s">
        <v>25</v>
      </c>
      <c r="F46" s="3">
        <v>9.5</v>
      </c>
      <c r="G46" s="19" t="s">
        <v>25</v>
      </c>
      <c r="H46" s="5">
        <f>VLOOKUP(E46,'UNIT CODES'!$A$2:$B$5,2,FALSE)*(D46)*(C46)</f>
        <v>669.75580000000002</v>
      </c>
      <c r="I46" s="30">
        <f>VLOOKUP(G46,'UNIT CODES'!$A$2:$B$5,2,FALSE)*(F46)*(C46)</f>
        <v>20.330000000000002</v>
      </c>
    </row>
    <row r="47" spans="1:9" x14ac:dyDescent="0.4">
      <c r="A47" s="3">
        <v>43</v>
      </c>
      <c r="B47" s="3" t="s">
        <v>128</v>
      </c>
      <c r="C47" s="3">
        <v>3</v>
      </c>
      <c r="D47" s="4">
        <v>105.81</v>
      </c>
      <c r="E47" s="19" t="s">
        <v>25</v>
      </c>
      <c r="F47" s="3">
        <v>15.6</v>
      </c>
      <c r="G47" s="19" t="s">
        <v>25</v>
      </c>
      <c r="H47" s="5">
        <f>VLOOKUP(E47,'UNIT CODES'!$A$2:$B$5,2,FALSE)*(D47)*(C47)</f>
        <v>3.1743000000000001</v>
      </c>
      <c r="I47" s="30">
        <f>VLOOKUP(G47,'UNIT CODES'!$A$2:$B$5,2,FALSE)*(F47)*(C47)</f>
        <v>0.46799999999999997</v>
      </c>
    </row>
    <row r="48" spans="1:9" x14ac:dyDescent="0.4">
      <c r="A48" s="3">
        <v>44</v>
      </c>
      <c r="B48" s="3" t="s">
        <v>129</v>
      </c>
      <c r="C48" s="3">
        <v>10</v>
      </c>
      <c r="D48" s="4">
        <v>23.01</v>
      </c>
      <c r="E48" s="19" t="s">
        <v>28</v>
      </c>
      <c r="F48" s="3">
        <v>41.6</v>
      </c>
      <c r="G48" s="19" t="s">
        <v>25</v>
      </c>
      <c r="H48" s="5">
        <f>VLOOKUP(E48,'UNIT CODES'!$A$2:$B$5,2,FALSE)*(D48)*(C48)</f>
        <v>230.10000000000002</v>
      </c>
      <c r="I48" s="30">
        <f>VLOOKUP(G48,'UNIT CODES'!$A$2:$B$5,2,FALSE)*(F48)*(C48)</f>
        <v>4.16</v>
      </c>
    </row>
    <row r="49" spans="1:9" x14ac:dyDescent="0.4">
      <c r="A49" s="3">
        <v>45</v>
      </c>
      <c r="B49" s="3" t="s">
        <v>130</v>
      </c>
      <c r="C49" s="3">
        <v>20</v>
      </c>
      <c r="D49" s="4">
        <v>1441.37</v>
      </c>
      <c r="E49" s="19" t="s">
        <v>25</v>
      </c>
      <c r="F49" s="3">
        <v>36</v>
      </c>
      <c r="G49" s="19" t="s">
        <v>25</v>
      </c>
      <c r="H49" s="5">
        <f>VLOOKUP(E49,'UNIT CODES'!$A$2:$B$5,2,FALSE)*(D49)*(C49)</f>
        <v>288.274</v>
      </c>
      <c r="I49" s="30">
        <f>VLOOKUP(G49,'UNIT CODES'!$A$2:$B$5,2,FALSE)*(F49)*(C49)</f>
        <v>7.1999999999999993</v>
      </c>
    </row>
    <row r="50" spans="1:9" x14ac:dyDescent="0.4">
      <c r="A50" s="3">
        <v>46</v>
      </c>
      <c r="B50" s="3" t="s">
        <v>131</v>
      </c>
      <c r="C50" s="3">
        <v>2</v>
      </c>
      <c r="D50" s="4">
        <v>2192.35</v>
      </c>
      <c r="E50" s="19" t="s">
        <v>25</v>
      </c>
      <c r="F50" s="3">
        <v>1</v>
      </c>
      <c r="G50" s="19" t="s">
        <v>28</v>
      </c>
      <c r="H50" s="5">
        <f>VLOOKUP(E50,'UNIT CODES'!$A$2:$B$5,2,FALSE)*(D50)*(C50)</f>
        <v>43.847000000000001</v>
      </c>
      <c r="I50" s="30">
        <f>VLOOKUP(G50,'UNIT CODES'!$A$2:$B$5,2,FALSE)*(F50)*(C50)</f>
        <v>2</v>
      </c>
    </row>
    <row r="51" spans="1:9" x14ac:dyDescent="0.4">
      <c r="A51" s="3">
        <v>47</v>
      </c>
      <c r="B51" s="3" t="s">
        <v>132</v>
      </c>
      <c r="C51" s="3">
        <v>1</v>
      </c>
      <c r="D51" s="4">
        <v>2527.83</v>
      </c>
      <c r="E51" s="19" t="s">
        <v>25</v>
      </c>
      <c r="F51" s="3">
        <v>1.3</v>
      </c>
      <c r="G51" s="19" t="s">
        <v>28</v>
      </c>
      <c r="H51" s="5">
        <f>VLOOKUP(E51,'UNIT CODES'!$A$2:$B$5,2,FALSE)*(D51)*(C51)</f>
        <v>25.278300000000002</v>
      </c>
      <c r="I51" s="30">
        <f>VLOOKUP(G51,'UNIT CODES'!$A$2:$B$5,2,FALSE)*(F51)*(C51)</f>
        <v>1.3</v>
      </c>
    </row>
    <row r="52" spans="1:9" x14ac:dyDescent="0.4">
      <c r="A52" s="3">
        <v>48</v>
      </c>
      <c r="B52" s="3" t="s">
        <v>133</v>
      </c>
      <c r="C52" s="3">
        <v>300</v>
      </c>
      <c r="D52" s="4">
        <v>193.42</v>
      </c>
      <c r="E52" s="19" t="s">
        <v>25</v>
      </c>
      <c r="F52" s="3">
        <v>5</v>
      </c>
      <c r="G52" s="19" t="s">
        <v>25</v>
      </c>
      <c r="H52" s="5">
        <f>VLOOKUP(E52,'UNIT CODES'!$A$2:$B$5,2,FALSE)*(D52)*(C52)</f>
        <v>580.26</v>
      </c>
      <c r="I52" s="30">
        <f>VLOOKUP(G52,'UNIT CODES'!$A$2:$B$5,2,FALSE)*(F52)*(C52)</f>
        <v>15</v>
      </c>
    </row>
    <row r="53" spans="1:9" x14ac:dyDescent="0.4">
      <c r="A53" s="3">
        <v>49</v>
      </c>
      <c r="B53" s="3" t="s">
        <v>134</v>
      </c>
      <c r="C53" s="3">
        <v>18</v>
      </c>
      <c r="D53" s="4">
        <v>308.22000000000003</v>
      </c>
      <c r="E53" s="19" t="s">
        <v>25</v>
      </c>
      <c r="F53" s="3">
        <v>6.2</v>
      </c>
      <c r="G53" s="19" t="s">
        <v>25</v>
      </c>
      <c r="H53" s="5">
        <f>VLOOKUP(E53,'UNIT CODES'!$A$2:$B$5,2,FALSE)*(D53)*(C53)</f>
        <v>55.479600000000005</v>
      </c>
      <c r="I53" s="30">
        <f>VLOOKUP(G53,'UNIT CODES'!$A$2:$B$5,2,FALSE)*(F53)*(C53)</f>
        <v>1.1160000000000001</v>
      </c>
    </row>
    <row r="54" spans="1:9" x14ac:dyDescent="0.4">
      <c r="A54" s="3">
        <v>50</v>
      </c>
      <c r="B54" s="3" t="s">
        <v>135</v>
      </c>
      <c r="C54" s="3">
        <v>5</v>
      </c>
      <c r="D54" s="4">
        <v>452.87</v>
      </c>
      <c r="E54" s="19" t="s">
        <v>25</v>
      </c>
      <c r="F54" s="3">
        <v>7.3</v>
      </c>
      <c r="G54" s="19" t="s">
        <v>25</v>
      </c>
      <c r="H54" s="5">
        <f>VLOOKUP(E54,'UNIT CODES'!$A$2:$B$5,2,FALSE)*(D54)*(C54)</f>
        <v>22.6435</v>
      </c>
      <c r="I54" s="30">
        <f>VLOOKUP(G54,'UNIT CODES'!$A$2:$B$5,2,FALSE)*(F54)*(C54)</f>
        <v>0.36499999999999999</v>
      </c>
    </row>
    <row r="55" spans="1:9" x14ac:dyDescent="0.4">
      <c r="A55" s="3">
        <v>51</v>
      </c>
      <c r="B55" s="3" t="s">
        <v>136</v>
      </c>
      <c r="C55" s="3">
        <v>45</v>
      </c>
      <c r="D55" s="4">
        <v>1852.27</v>
      </c>
      <c r="E55" s="19" t="s">
        <v>25</v>
      </c>
      <c r="F55" s="3">
        <v>24.5</v>
      </c>
      <c r="G55" s="19" t="s">
        <v>25</v>
      </c>
      <c r="H55" s="5">
        <f>VLOOKUP(E55,'UNIT CODES'!$A$2:$B$5,2,FALSE)*(D55)*(C55)</f>
        <v>833.52150000000006</v>
      </c>
      <c r="I55" s="30">
        <f>VLOOKUP(G55,'UNIT CODES'!$A$2:$B$5,2,FALSE)*(F55)*(C55)</f>
        <v>11.025</v>
      </c>
    </row>
    <row r="56" spans="1:9" x14ac:dyDescent="0.4">
      <c r="A56" s="3">
        <v>52</v>
      </c>
      <c r="B56" s="3" t="s">
        <v>137</v>
      </c>
      <c r="C56" s="3">
        <v>12</v>
      </c>
      <c r="D56" s="4">
        <v>192.78</v>
      </c>
      <c r="E56" s="19" t="s">
        <v>25</v>
      </c>
      <c r="F56" s="3">
        <v>0</v>
      </c>
      <c r="G56" s="19" t="s">
        <v>25</v>
      </c>
      <c r="H56" s="15">
        <f>VLOOKUP(E56,'UNIT CODES'!$A$2:$B$5,2,FALSE)*(D56)*(C56)</f>
        <v>23.133600000000001</v>
      </c>
      <c r="I56" s="29">
        <f>VLOOKUP(G56,'UNIT CODES'!$A$2:$B$5,2,FALSE)*(F56)*(C56)</f>
        <v>0</v>
      </c>
    </row>
    <row r="57" spans="1:9" x14ac:dyDescent="0.4">
      <c r="A57" s="3">
        <v>53</v>
      </c>
      <c r="B57" s="3" t="s">
        <v>138</v>
      </c>
      <c r="C57" s="3">
        <v>54</v>
      </c>
      <c r="D57" s="4">
        <v>2202.0300000000002</v>
      </c>
      <c r="E57" s="19" t="s">
        <v>25</v>
      </c>
      <c r="F57" s="3">
        <v>0</v>
      </c>
      <c r="G57" s="19" t="s">
        <v>25</v>
      </c>
      <c r="H57" s="15">
        <f>VLOOKUP(E57,'UNIT CODES'!$A$2:$B$5,2,FALSE)*(D57)*(C57)</f>
        <v>1189.0962000000002</v>
      </c>
      <c r="I57" s="30">
        <f>VLOOKUP(G57,'UNIT CODES'!$A$2:$B$5,2,FALSE)*(F57)*(C57)</f>
        <v>0</v>
      </c>
    </row>
    <row r="58" spans="1:9" x14ac:dyDescent="0.4">
      <c r="A58" s="3">
        <v>54</v>
      </c>
      <c r="B58" s="3" t="s">
        <v>139</v>
      </c>
      <c r="C58" s="3">
        <v>6</v>
      </c>
      <c r="D58" s="4">
        <v>824.82</v>
      </c>
      <c r="E58" s="19" t="s">
        <v>25</v>
      </c>
      <c r="F58" s="3">
        <v>32</v>
      </c>
      <c r="G58" s="19" t="s">
        <v>25</v>
      </c>
      <c r="H58" s="5">
        <f>VLOOKUP(E58,'UNIT CODES'!$A$2:$B$5,2,FALSE)*(D58)*(C58)</f>
        <v>49.489200000000004</v>
      </c>
      <c r="I58" s="30">
        <f>VLOOKUP(G58,'UNIT CODES'!$A$2:$B$5,2,FALSE)*(F58)*(C58)</f>
        <v>1.92</v>
      </c>
    </row>
    <row r="59" spans="1:9" x14ac:dyDescent="0.4">
      <c r="A59" s="3">
        <v>55</v>
      </c>
      <c r="B59" s="3" t="s">
        <v>140</v>
      </c>
      <c r="C59" s="3">
        <v>18</v>
      </c>
      <c r="D59" s="4">
        <v>199</v>
      </c>
      <c r="E59" s="19" t="s">
        <v>28</v>
      </c>
      <c r="F59" s="3">
        <v>194</v>
      </c>
      <c r="G59" s="19" t="s">
        <v>25</v>
      </c>
      <c r="H59" s="5">
        <f>VLOOKUP(E59,'UNIT CODES'!$A$2:$B$5,2,FALSE)*(D59)*(C59)</f>
        <v>3582</v>
      </c>
      <c r="I59" s="30">
        <f>VLOOKUP(G59,'UNIT CODES'!$A$2:$B$5,2,FALSE)*(F59)*(C59)</f>
        <v>34.92</v>
      </c>
    </row>
    <row r="60" spans="1:9" x14ac:dyDescent="0.4">
      <c r="A60" s="3">
        <v>56</v>
      </c>
      <c r="B60" s="3" t="s">
        <v>141</v>
      </c>
      <c r="C60" s="3">
        <v>48</v>
      </c>
      <c r="D60" s="4">
        <v>204.22</v>
      </c>
      <c r="E60" s="19" t="s">
        <v>25</v>
      </c>
      <c r="F60" s="3">
        <v>19.5</v>
      </c>
      <c r="G60" s="19" t="s">
        <v>25</v>
      </c>
      <c r="H60" s="5">
        <f>VLOOKUP(E60,'UNIT CODES'!$A$2:$B$5,2,FALSE)*(D60)*(C60)</f>
        <v>98.025600000000011</v>
      </c>
      <c r="I60" s="30">
        <f>VLOOKUP(G60,'UNIT CODES'!$A$2:$B$5,2,FALSE)*(F60)*(C60)</f>
        <v>9.36</v>
      </c>
    </row>
    <row r="61" spans="1:9" x14ac:dyDescent="0.4">
      <c r="A61" s="3">
        <v>57</v>
      </c>
      <c r="B61" s="3" t="s">
        <v>142</v>
      </c>
      <c r="C61" s="3">
        <v>1</v>
      </c>
      <c r="D61" s="4">
        <v>454.76</v>
      </c>
      <c r="E61" s="19" t="s">
        <v>25</v>
      </c>
      <c r="F61" s="3">
        <v>19.5</v>
      </c>
      <c r="G61" s="19" t="s">
        <v>25</v>
      </c>
      <c r="H61" s="5">
        <f>VLOOKUP(E61,'UNIT CODES'!$A$2:$B$5,2,FALSE)*(D61)*(C61)</f>
        <v>4.5476000000000001</v>
      </c>
      <c r="I61" s="30">
        <f>VLOOKUP(G61,'UNIT CODES'!$A$2:$B$5,2,FALSE)*(F61)*(C61)</f>
        <v>0.19500000000000001</v>
      </c>
    </row>
    <row r="62" spans="1:9" x14ac:dyDescent="0.4">
      <c r="A62" s="3">
        <v>58</v>
      </c>
      <c r="B62" s="3" t="s">
        <v>143</v>
      </c>
      <c r="C62" s="3">
        <v>1</v>
      </c>
      <c r="D62" s="4">
        <v>387.72</v>
      </c>
      <c r="E62" s="19" t="s">
        <v>25</v>
      </c>
      <c r="F62" s="3">
        <v>26</v>
      </c>
      <c r="G62" s="19" t="s">
        <v>25</v>
      </c>
      <c r="H62" s="5">
        <f>VLOOKUP(E62,'UNIT CODES'!$A$2:$B$5,2,FALSE)*(D62)*(C62)</f>
        <v>3.8772000000000002</v>
      </c>
      <c r="I62" s="30">
        <f>VLOOKUP(G62,'UNIT CODES'!$A$2:$B$5,2,FALSE)*(F62)*(C62)</f>
        <v>0.26</v>
      </c>
    </row>
    <row r="63" spans="1:9" x14ac:dyDescent="0.4">
      <c r="A63" s="3">
        <v>59</v>
      </c>
      <c r="B63" s="3" t="s">
        <v>144</v>
      </c>
      <c r="C63" s="3">
        <v>49</v>
      </c>
      <c r="D63" s="4">
        <v>1846.61</v>
      </c>
      <c r="E63" s="19" t="s">
        <v>25</v>
      </c>
      <c r="F63" s="3">
        <v>27.2</v>
      </c>
      <c r="G63" s="19" t="s">
        <v>25</v>
      </c>
      <c r="H63" s="5">
        <f>VLOOKUP(E63,'UNIT CODES'!$A$2:$B$5,2,FALSE)*(D63)*(C63)</f>
        <v>904.83890000000008</v>
      </c>
      <c r="I63" s="30">
        <f>VLOOKUP(G63,'UNIT CODES'!$A$2:$B$5,2,FALSE)*(F63)*(C63)</f>
        <v>13.328000000000001</v>
      </c>
    </row>
    <row r="64" spans="1:9" x14ac:dyDescent="0.4">
      <c r="A64" s="3">
        <v>60</v>
      </c>
      <c r="B64" s="3" t="s">
        <v>145</v>
      </c>
      <c r="C64" s="3">
        <v>2</v>
      </c>
      <c r="D64" s="4">
        <v>2815.65</v>
      </c>
      <c r="E64" s="19" t="s">
        <v>25</v>
      </c>
      <c r="F64" s="3">
        <v>37.6</v>
      </c>
      <c r="G64" s="19" t="s">
        <v>25</v>
      </c>
      <c r="H64" s="5">
        <f>VLOOKUP(E64,'UNIT CODES'!$A$2:$B$5,2,FALSE)*(D64)*(C64)</f>
        <v>56.313000000000002</v>
      </c>
      <c r="I64" s="30">
        <f>VLOOKUP(G64,'UNIT CODES'!$A$2:$B$5,2,FALSE)*(F64)*(C64)</f>
        <v>0.752</v>
      </c>
    </row>
    <row r="65" spans="1:9" x14ac:dyDescent="0.4">
      <c r="A65" s="3">
        <v>61</v>
      </c>
      <c r="B65" s="3" t="s">
        <v>146</v>
      </c>
      <c r="C65" s="3">
        <v>101</v>
      </c>
      <c r="D65" s="4">
        <v>19.010000000000002</v>
      </c>
      <c r="E65" s="19" t="s">
        <v>28</v>
      </c>
      <c r="F65" s="3">
        <v>0.33</v>
      </c>
      <c r="G65" s="19" t="s">
        <v>28</v>
      </c>
      <c r="H65" s="5">
        <f>VLOOKUP(E65,'UNIT CODES'!$A$2:$B$5,2,FALSE)*(D65)*(C65)</f>
        <v>1920.0100000000002</v>
      </c>
      <c r="I65" s="30">
        <f>VLOOKUP(G65,'UNIT CODES'!$A$2:$B$5,2,FALSE)*(F65)*(C65)</f>
        <v>33.33</v>
      </c>
    </row>
    <row r="66" spans="1:9" x14ac:dyDescent="0.4">
      <c r="A66" s="3">
        <v>62</v>
      </c>
      <c r="B66" s="3" t="s">
        <v>147</v>
      </c>
      <c r="C66" s="3">
        <v>2</v>
      </c>
      <c r="D66" s="4">
        <v>31.35</v>
      </c>
      <c r="E66" s="19" t="s">
        <v>28</v>
      </c>
      <c r="F66" s="3">
        <v>0.82</v>
      </c>
      <c r="G66" s="19" t="s">
        <v>28</v>
      </c>
      <c r="H66" s="5">
        <f>VLOOKUP(E66,'UNIT CODES'!$A$2:$B$5,2,FALSE)*(D66)*(C66)</f>
        <v>62.7</v>
      </c>
      <c r="I66" s="30">
        <f>VLOOKUP(G66,'UNIT CODES'!$A$2:$B$5,2,FALSE)*(F66)*(C66)</f>
        <v>1.64</v>
      </c>
    </row>
    <row r="67" spans="1:9" x14ac:dyDescent="0.4">
      <c r="A67" s="3">
        <v>63</v>
      </c>
      <c r="B67" s="3" t="s">
        <v>148</v>
      </c>
      <c r="C67" s="3">
        <v>3</v>
      </c>
      <c r="D67" s="4">
        <v>19.02</v>
      </c>
      <c r="E67" s="19" t="s">
        <v>28</v>
      </c>
      <c r="F67" s="3">
        <v>0.68</v>
      </c>
      <c r="G67" s="19" t="s">
        <v>28</v>
      </c>
      <c r="H67" s="5">
        <f>VLOOKUP(E67,'UNIT CODES'!$A$2:$B$5,2,FALSE)*(D67)*(C67)</f>
        <v>57.06</v>
      </c>
      <c r="I67" s="30">
        <f>VLOOKUP(G67,'UNIT CODES'!$A$2:$B$5,2,FALSE)*(F67)*(C67)</f>
        <v>2.04</v>
      </c>
    </row>
    <row r="68" spans="1:9" x14ac:dyDescent="0.4">
      <c r="A68" s="3">
        <v>64</v>
      </c>
      <c r="B68" s="3" t="s">
        <v>149</v>
      </c>
      <c r="C68" s="3">
        <v>4</v>
      </c>
      <c r="D68" s="4">
        <v>21.6</v>
      </c>
      <c r="E68" s="19" t="s">
        <v>25</v>
      </c>
      <c r="F68" s="3">
        <v>2.2999999999999998</v>
      </c>
      <c r="G68" s="19" t="s">
        <v>25</v>
      </c>
      <c r="H68" s="5">
        <f>VLOOKUP(E68,'UNIT CODES'!$A$2:$B$5,2,FALSE)*(D68)*(C68)</f>
        <v>0.8640000000000001</v>
      </c>
      <c r="I68" s="30">
        <f>VLOOKUP(G68,'UNIT CODES'!$A$2:$B$5,2,FALSE)*(F68)*(C68)</f>
        <v>9.1999999999999998E-2</v>
      </c>
    </row>
    <row r="69" spans="1:9" x14ac:dyDescent="0.4">
      <c r="A69" s="3">
        <v>65</v>
      </c>
      <c r="B69" s="3" t="s">
        <v>150</v>
      </c>
      <c r="C69" s="3">
        <v>58</v>
      </c>
      <c r="D69" s="4">
        <v>50.7</v>
      </c>
      <c r="E69" s="19" t="s">
        <v>25</v>
      </c>
      <c r="F69" s="3">
        <v>5.8</v>
      </c>
      <c r="G69" s="19" t="s">
        <v>25</v>
      </c>
      <c r="H69" s="5">
        <f>VLOOKUP(E69,'UNIT CODES'!$A$2:$B$5,2,FALSE)*(D69)*(C69)</f>
        <v>29.405999999999999</v>
      </c>
      <c r="I69" s="30">
        <f>VLOOKUP(G69,'UNIT CODES'!$A$2:$B$5,2,FALSE)*(F69)*(C69)</f>
        <v>3.3639999999999999</v>
      </c>
    </row>
    <row r="70" spans="1:9" x14ac:dyDescent="0.4">
      <c r="A70" s="3">
        <v>66</v>
      </c>
      <c r="B70" s="3" t="s">
        <v>151</v>
      </c>
      <c r="C70" s="3">
        <v>10</v>
      </c>
      <c r="D70" s="4">
        <v>147.25</v>
      </c>
      <c r="E70" s="19" t="s">
        <v>25</v>
      </c>
      <c r="F70" s="3">
        <v>9.4</v>
      </c>
      <c r="G70" s="19" t="s">
        <v>25</v>
      </c>
      <c r="H70" s="5">
        <f>VLOOKUP(E70,'UNIT CODES'!$A$2:$B$5,2,FALSE)*(D70)*(C70)</f>
        <v>14.725</v>
      </c>
      <c r="I70" s="30">
        <f>VLOOKUP(G70,'UNIT CODES'!$A$2:$B$5,2,FALSE)*(F70)*(C70)</f>
        <v>0.94</v>
      </c>
    </row>
    <row r="71" spans="1:9" x14ac:dyDescent="0.4">
      <c r="A71" s="3">
        <v>67</v>
      </c>
      <c r="B71" s="3" t="s">
        <v>152</v>
      </c>
      <c r="C71" s="3">
        <v>3</v>
      </c>
      <c r="D71" s="4">
        <v>573</v>
      </c>
      <c r="E71" s="19" t="s">
        <v>25</v>
      </c>
      <c r="F71" s="3">
        <v>3.6</v>
      </c>
      <c r="G71" s="19" t="s">
        <v>25</v>
      </c>
      <c r="H71" s="5">
        <f>VLOOKUP(E71,'UNIT CODES'!$A$2:$B$5,2,FALSE)*(D71)*(C71)</f>
        <v>17.190000000000001</v>
      </c>
      <c r="I71" s="30">
        <f>VLOOKUP(G71,'UNIT CODES'!$A$2:$B$5,2,FALSE)*(F71)*(C71)</f>
        <v>0.10800000000000001</v>
      </c>
    </row>
    <row r="72" spans="1:9" x14ac:dyDescent="0.4">
      <c r="A72" s="3">
        <v>68</v>
      </c>
      <c r="B72" s="3" t="s">
        <v>153</v>
      </c>
      <c r="C72" s="3">
        <v>18</v>
      </c>
      <c r="D72" s="4">
        <v>2311.25</v>
      </c>
      <c r="E72" s="19" t="s">
        <v>25</v>
      </c>
      <c r="F72" s="3">
        <v>15.2</v>
      </c>
      <c r="G72" s="19" t="s">
        <v>25</v>
      </c>
      <c r="H72" s="5">
        <f>VLOOKUP(E72,'UNIT CODES'!$A$2:$B$5,2,FALSE)*(D72)*(C72)</f>
        <v>416.02500000000003</v>
      </c>
      <c r="I72" s="30">
        <f>VLOOKUP(G72,'UNIT CODES'!$A$2:$B$5,2,FALSE)*(F72)*(C72)</f>
        <v>2.7359999999999998</v>
      </c>
    </row>
    <row r="73" spans="1:9" x14ac:dyDescent="0.4">
      <c r="A73" s="3">
        <v>69</v>
      </c>
      <c r="B73" s="3" t="s">
        <v>154</v>
      </c>
      <c r="C73" s="3">
        <v>54</v>
      </c>
      <c r="D73" s="4">
        <v>0.17</v>
      </c>
      <c r="E73" s="19" t="s">
        <v>28</v>
      </c>
      <c r="F73" s="3">
        <v>4.9000000000000004</v>
      </c>
      <c r="G73" s="19" t="s">
        <v>25</v>
      </c>
      <c r="H73" s="5">
        <f>VLOOKUP(E73,'UNIT CODES'!$A$2:$B$5,2,FALSE)*(D73)*(C73)</f>
        <v>9.1800000000000015</v>
      </c>
      <c r="I73" s="30">
        <f>VLOOKUP(G73,'UNIT CODES'!$A$2:$B$5,2,FALSE)*(F73)*(C73)</f>
        <v>2.6459999999999999</v>
      </c>
    </row>
    <row r="74" spans="1:9" x14ac:dyDescent="0.4">
      <c r="A74" s="3">
        <v>70</v>
      </c>
      <c r="B74" s="3" t="s">
        <v>155</v>
      </c>
      <c r="C74" s="3">
        <v>336</v>
      </c>
      <c r="D74" s="4">
        <v>0.26</v>
      </c>
      <c r="E74" s="19" t="s">
        <v>28</v>
      </c>
      <c r="F74" s="3">
        <v>5.4</v>
      </c>
      <c r="G74" s="19" t="s">
        <v>25</v>
      </c>
      <c r="H74" s="5">
        <f>VLOOKUP(E74,'UNIT CODES'!$A$2:$B$5,2,FALSE)*(D74)*(C74)</f>
        <v>87.36</v>
      </c>
      <c r="I74" s="30">
        <f>VLOOKUP(G74,'UNIT CODES'!$A$2:$B$5,2,FALSE)*(F74)*(C74)</f>
        <v>18.144000000000002</v>
      </c>
    </row>
    <row r="75" spans="1:9" x14ac:dyDescent="0.4">
      <c r="A75" s="3">
        <v>71</v>
      </c>
      <c r="B75" s="3" t="s">
        <v>156</v>
      </c>
      <c r="C75" s="3">
        <v>7</v>
      </c>
      <c r="D75" s="4">
        <v>0.84</v>
      </c>
      <c r="E75" s="19" t="s">
        <v>28</v>
      </c>
      <c r="F75" s="3">
        <v>7</v>
      </c>
      <c r="G75" s="19" t="s">
        <v>25</v>
      </c>
      <c r="H75" s="5">
        <f>VLOOKUP(E75,'UNIT CODES'!$A$2:$B$5,2,FALSE)*(D75)*(C75)</f>
        <v>5.88</v>
      </c>
      <c r="I75" s="30">
        <f>VLOOKUP(G75,'UNIT CODES'!$A$2:$B$5,2,FALSE)*(F75)*(C75)</f>
        <v>0.49000000000000005</v>
      </c>
    </row>
    <row r="76" spans="1:9" x14ac:dyDescent="0.4">
      <c r="A76" s="3">
        <v>72</v>
      </c>
      <c r="B76" s="3" t="s">
        <v>157</v>
      </c>
      <c r="C76" s="3">
        <v>598</v>
      </c>
      <c r="D76" s="4">
        <v>12</v>
      </c>
      <c r="E76" s="19" t="s">
        <v>25</v>
      </c>
      <c r="F76" s="3">
        <v>4.9000000000000004</v>
      </c>
      <c r="G76" s="19" t="s">
        <v>25</v>
      </c>
      <c r="H76" s="5">
        <f>VLOOKUP(E76,'UNIT CODES'!$A$2:$B$5,2,FALSE)*(D76)*(C76)</f>
        <v>71.759999999999991</v>
      </c>
      <c r="I76" s="30">
        <f>VLOOKUP(G76,'UNIT CODES'!$A$2:$B$5,2,FALSE)*(F76)*(C76)</f>
        <v>29.302</v>
      </c>
    </row>
    <row r="77" spans="1:9" x14ac:dyDescent="0.4">
      <c r="A77" s="3">
        <v>73</v>
      </c>
      <c r="B77" s="3" t="s">
        <v>158</v>
      </c>
      <c r="C77" s="3">
        <v>158</v>
      </c>
      <c r="D77" s="4">
        <v>14.85</v>
      </c>
      <c r="E77" s="19" t="s">
        <v>25</v>
      </c>
      <c r="F77" s="3">
        <v>5.4</v>
      </c>
      <c r="G77" s="19" t="s">
        <v>25</v>
      </c>
      <c r="H77" s="5">
        <f>VLOOKUP(E77,'UNIT CODES'!$A$2:$B$5,2,FALSE)*(D77)*(C77)</f>
        <v>23.462999999999997</v>
      </c>
      <c r="I77" s="30">
        <f>VLOOKUP(G77,'UNIT CODES'!$A$2:$B$5,2,FALSE)*(F77)*(C77)</f>
        <v>8.5320000000000018</v>
      </c>
    </row>
    <row r="78" spans="1:9" x14ac:dyDescent="0.4">
      <c r="A78" s="3">
        <v>74</v>
      </c>
      <c r="B78" s="3" t="s">
        <v>159</v>
      </c>
      <c r="C78" s="3">
        <v>0</v>
      </c>
      <c r="D78" s="4">
        <v>59.49</v>
      </c>
      <c r="E78" s="19" t="s">
        <v>25</v>
      </c>
      <c r="F78" s="3">
        <v>0</v>
      </c>
      <c r="G78" s="19" t="s">
        <v>25</v>
      </c>
      <c r="H78" s="5">
        <f>VLOOKUP(E78,'UNIT CODES'!$A$2:$B$5,2,FALSE)*(D78)*(C78)</f>
        <v>0</v>
      </c>
      <c r="I78" s="30">
        <f>VLOOKUP(G78,'UNIT CODES'!$A$2:$B$5,2,FALSE)*(F78)*(C78)</f>
        <v>0</v>
      </c>
    </row>
    <row r="79" spans="1:9" x14ac:dyDescent="0.4">
      <c r="A79" s="3">
        <v>75</v>
      </c>
      <c r="B79" s="3" t="s">
        <v>160</v>
      </c>
      <c r="C79" s="3">
        <v>10</v>
      </c>
      <c r="D79" s="4">
        <v>85.53</v>
      </c>
      <c r="E79" s="19" t="s">
        <v>25</v>
      </c>
      <c r="F79" s="3">
        <v>7.8</v>
      </c>
      <c r="G79" s="19" t="s">
        <v>25</v>
      </c>
      <c r="H79" s="5">
        <f>VLOOKUP(E79,'UNIT CODES'!$A$2:$B$5,2,FALSE)*(D79)*(C79)</f>
        <v>8.5530000000000008</v>
      </c>
      <c r="I79" s="30">
        <f>VLOOKUP(G79,'UNIT CODES'!$A$2:$B$5,2,FALSE)*(F79)*(C79)</f>
        <v>0.78</v>
      </c>
    </row>
    <row r="80" spans="1:9" x14ac:dyDescent="0.4">
      <c r="A80" s="3">
        <v>76</v>
      </c>
      <c r="B80" s="3" t="s">
        <v>161</v>
      </c>
      <c r="C80" s="3">
        <v>157</v>
      </c>
      <c r="D80" s="4">
        <v>125.07</v>
      </c>
      <c r="E80" s="19" t="s">
        <v>25</v>
      </c>
      <c r="F80" s="3">
        <v>9.1999999999999993</v>
      </c>
      <c r="G80" s="19" t="s">
        <v>25</v>
      </c>
      <c r="H80" s="5">
        <f>VLOOKUP(E80,'UNIT CODES'!$A$2:$B$5,2,FALSE)*(D80)*(C80)</f>
        <v>196.35989999999998</v>
      </c>
      <c r="I80" s="30">
        <f>VLOOKUP(G80,'UNIT CODES'!$A$2:$B$5,2,FALSE)*(F80)*(C80)</f>
        <v>14.443999999999999</v>
      </c>
    </row>
    <row r="81" spans="1:9" x14ac:dyDescent="0.4">
      <c r="A81" s="3">
        <v>77</v>
      </c>
      <c r="B81" s="3" t="s">
        <v>162</v>
      </c>
      <c r="C81" s="3">
        <v>12</v>
      </c>
      <c r="D81" s="4">
        <v>1.69</v>
      </c>
      <c r="E81" s="19" t="s">
        <v>28</v>
      </c>
      <c r="F81" s="3">
        <v>5.0999999999999996</v>
      </c>
      <c r="G81" s="19" t="s">
        <v>25</v>
      </c>
      <c r="H81" s="5">
        <f>VLOOKUP(E81,'UNIT CODES'!$A$2:$B$5,2,FALSE)*(D81)*(C81)</f>
        <v>20.28</v>
      </c>
      <c r="I81" s="30">
        <f>VLOOKUP(G81,'UNIT CODES'!$A$2:$B$5,2,FALSE)*(F81)*(C81)</f>
        <v>0.61199999999999999</v>
      </c>
    </row>
    <row r="82" spans="1:9" x14ac:dyDescent="0.4">
      <c r="A82" s="3">
        <v>78</v>
      </c>
      <c r="B82" s="3" t="s">
        <v>163</v>
      </c>
      <c r="C82" s="3">
        <v>6</v>
      </c>
      <c r="D82" s="4">
        <v>1.78</v>
      </c>
      <c r="E82" s="19" t="s">
        <v>28</v>
      </c>
      <c r="F82" s="3">
        <v>5.6</v>
      </c>
      <c r="G82" s="19" t="s">
        <v>25</v>
      </c>
      <c r="H82" s="5">
        <f>VLOOKUP(E82,'UNIT CODES'!$A$2:$B$5,2,FALSE)*(D82)*(C82)</f>
        <v>10.68</v>
      </c>
      <c r="I82" s="30">
        <f>VLOOKUP(G82,'UNIT CODES'!$A$2:$B$5,2,FALSE)*(F82)*(C82)</f>
        <v>0.33599999999999997</v>
      </c>
    </row>
    <row r="83" spans="1:9" x14ac:dyDescent="0.4">
      <c r="A83" s="3">
        <v>79</v>
      </c>
      <c r="B83" s="3" t="s">
        <v>164</v>
      </c>
      <c r="C83" s="3">
        <v>12</v>
      </c>
      <c r="D83" s="4">
        <v>0.48</v>
      </c>
      <c r="E83" s="19" t="s">
        <v>28</v>
      </c>
      <c r="F83" s="3">
        <v>5.5</v>
      </c>
      <c r="G83" s="19" t="s">
        <v>25</v>
      </c>
      <c r="H83" s="5">
        <f>VLOOKUP(E83,'UNIT CODES'!$A$2:$B$5,2,FALSE)*(D83)*(C83)</f>
        <v>5.76</v>
      </c>
      <c r="I83" s="30">
        <f>VLOOKUP(G83,'UNIT CODES'!$A$2:$B$5,2,FALSE)*(F83)*(C83)</f>
        <v>0.66</v>
      </c>
    </row>
    <row r="84" spans="1:9" x14ac:dyDescent="0.4">
      <c r="A84" s="3">
        <v>80</v>
      </c>
      <c r="B84" s="3" t="s">
        <v>165</v>
      </c>
      <c r="C84" s="3">
        <v>361</v>
      </c>
      <c r="D84" s="4">
        <v>0.43</v>
      </c>
      <c r="E84" s="19" t="s">
        <v>28</v>
      </c>
      <c r="F84" s="3">
        <v>4.5999999999999996</v>
      </c>
      <c r="G84" s="19" t="s">
        <v>25</v>
      </c>
      <c r="H84" s="5">
        <f>VLOOKUP(E84,'UNIT CODES'!$A$2:$B$5,2,FALSE)*(D84)*(C84)</f>
        <v>155.22999999999999</v>
      </c>
      <c r="I84" s="30">
        <f>VLOOKUP(G84,'UNIT CODES'!$A$2:$B$5,2,FALSE)*(F84)*(C84)</f>
        <v>16.605999999999998</v>
      </c>
    </row>
    <row r="85" spans="1:9" x14ac:dyDescent="0.4">
      <c r="A85" s="3">
        <v>81</v>
      </c>
      <c r="B85" s="3" t="s">
        <v>166</v>
      </c>
      <c r="C85" s="3">
        <v>124</v>
      </c>
      <c r="D85" s="4">
        <v>1.44</v>
      </c>
      <c r="E85" s="19" t="s">
        <v>28</v>
      </c>
      <c r="F85" s="3">
        <v>7.2</v>
      </c>
      <c r="G85" s="19" t="s">
        <v>25</v>
      </c>
      <c r="H85" s="5">
        <f>VLOOKUP(E85,'UNIT CODES'!$A$2:$B$5,2,FALSE)*(D85)*(C85)</f>
        <v>178.56</v>
      </c>
      <c r="I85" s="30">
        <f>VLOOKUP(G85,'UNIT CODES'!$A$2:$B$5,2,FALSE)*(F85)*(C85)</f>
        <v>8.9280000000000008</v>
      </c>
    </row>
    <row r="86" spans="1:9" x14ac:dyDescent="0.4">
      <c r="A86" s="3">
        <v>82</v>
      </c>
      <c r="B86" s="3" t="s">
        <v>167</v>
      </c>
      <c r="C86" s="3">
        <v>12</v>
      </c>
      <c r="D86" s="4">
        <v>46.7</v>
      </c>
      <c r="E86" s="19" t="s">
        <v>25</v>
      </c>
      <c r="F86" s="3">
        <v>3</v>
      </c>
      <c r="G86" s="19" t="s">
        <v>25</v>
      </c>
      <c r="H86" s="5">
        <f>VLOOKUP(E86,'UNIT CODES'!$A$2:$B$5,2,FALSE)*(D86)*(C86)</f>
        <v>5.6040000000000001</v>
      </c>
      <c r="I86" s="30">
        <f>VLOOKUP(G86,'UNIT CODES'!$A$2:$B$5,2,FALSE)*(F86)*(C86)</f>
        <v>0.36</v>
      </c>
    </row>
    <row r="87" spans="1:9" x14ac:dyDescent="0.4">
      <c r="A87" s="3">
        <v>83</v>
      </c>
      <c r="B87" s="3" t="s">
        <v>168</v>
      </c>
      <c r="C87" s="3">
        <v>159</v>
      </c>
      <c r="D87" s="4">
        <v>63.53</v>
      </c>
      <c r="E87" s="19" t="s">
        <v>25</v>
      </c>
      <c r="F87" s="3">
        <v>3.9</v>
      </c>
      <c r="G87" s="19" t="s">
        <v>25</v>
      </c>
      <c r="H87" s="5">
        <f>VLOOKUP(E87,'UNIT CODES'!$A$2:$B$5,2,FALSE)*(D87)*(C87)</f>
        <v>101.0127</v>
      </c>
      <c r="I87" s="30">
        <f>VLOOKUP(G87,'UNIT CODES'!$A$2:$B$5,2,FALSE)*(F87)*(C87)</f>
        <v>6.2009999999999996</v>
      </c>
    </row>
    <row r="88" spans="1:9" x14ac:dyDescent="0.4">
      <c r="A88" s="3">
        <v>84</v>
      </c>
      <c r="B88" s="3" t="s">
        <v>169</v>
      </c>
      <c r="C88" s="3">
        <v>8</v>
      </c>
      <c r="D88" s="4">
        <v>47.45</v>
      </c>
      <c r="E88" s="19" t="s">
        <v>25</v>
      </c>
      <c r="F88" s="3">
        <v>10</v>
      </c>
      <c r="G88" s="19" t="s">
        <v>25</v>
      </c>
      <c r="H88" s="5">
        <f>VLOOKUP(E88,'UNIT CODES'!$A$2:$B$5,2,FALSE)*(D88)*(C88)</f>
        <v>3.7960000000000003</v>
      </c>
      <c r="I88" s="30">
        <f>VLOOKUP(G88,'UNIT CODES'!$A$2:$B$5,2,FALSE)*(F88)*(C88)</f>
        <v>0.8</v>
      </c>
    </row>
    <row r="89" spans="1:9" x14ac:dyDescent="0.4">
      <c r="A89" s="3">
        <v>85</v>
      </c>
      <c r="B89" s="3" t="s">
        <v>170</v>
      </c>
      <c r="C89" s="3">
        <v>69</v>
      </c>
      <c r="D89" s="4">
        <v>80.41</v>
      </c>
      <c r="E89" s="19" t="s">
        <v>25</v>
      </c>
      <c r="F89" s="3">
        <v>10</v>
      </c>
      <c r="G89" s="19" t="s">
        <v>25</v>
      </c>
      <c r="H89" s="5">
        <f>VLOOKUP(E89,'UNIT CODES'!$A$2:$B$5,2,FALSE)*(D89)*(C89)</f>
        <v>55.482900000000001</v>
      </c>
      <c r="I89" s="30">
        <f>VLOOKUP(G89,'UNIT CODES'!$A$2:$B$5,2,FALSE)*(F89)*(C89)</f>
        <v>6.9</v>
      </c>
    </row>
    <row r="90" spans="1:9" x14ac:dyDescent="0.4">
      <c r="A90" s="3">
        <v>86</v>
      </c>
      <c r="B90" s="3" t="s">
        <v>171</v>
      </c>
      <c r="C90" s="79">
        <v>5500</v>
      </c>
      <c r="D90" s="4">
        <v>71</v>
      </c>
      <c r="E90" s="86" t="s">
        <v>25</v>
      </c>
      <c r="F90" s="3">
        <v>2</v>
      </c>
      <c r="G90" s="19" t="s">
        <v>25</v>
      </c>
      <c r="H90" s="5">
        <f>VLOOKUP(E90,'UNIT CODES'!$A$2:$B$5,2,FALSE)*(D90)*(C90)</f>
        <v>3905</v>
      </c>
      <c r="I90" s="30">
        <f>VLOOKUP(G90,'UNIT CODES'!$A$2:$B$5,2,FALSE)*(F90)*(C90)</f>
        <v>110</v>
      </c>
    </row>
    <row r="91" spans="1:9" x14ac:dyDescent="0.4">
      <c r="A91" s="3">
        <v>87</v>
      </c>
      <c r="B91" s="3" t="s">
        <v>172</v>
      </c>
      <c r="C91" s="3">
        <v>12</v>
      </c>
      <c r="D91" s="4">
        <v>54.59</v>
      </c>
      <c r="E91" s="19" t="s">
        <v>25</v>
      </c>
      <c r="F91" s="3">
        <v>3.9</v>
      </c>
      <c r="G91" s="19" t="s">
        <v>25</v>
      </c>
      <c r="H91" s="5">
        <f>VLOOKUP(E91,'UNIT CODES'!$A$2:$B$5,2,FALSE)*(D91)*(C91)</f>
        <v>6.5508000000000006</v>
      </c>
      <c r="I91" s="30">
        <f>VLOOKUP(G91,'UNIT CODES'!$A$2:$B$5,2,FALSE)*(F91)*(C91)</f>
        <v>0.46799999999999997</v>
      </c>
    </row>
    <row r="92" spans="1:9" x14ac:dyDescent="0.4">
      <c r="A92" s="3">
        <v>88</v>
      </c>
      <c r="B92" s="3" t="s">
        <v>173</v>
      </c>
      <c r="C92" s="3">
        <v>298</v>
      </c>
      <c r="D92" s="4">
        <v>68.930000000000007</v>
      </c>
      <c r="E92" s="19" t="s">
        <v>25</v>
      </c>
      <c r="F92" s="3">
        <v>4.95</v>
      </c>
      <c r="G92" s="19" t="s">
        <v>25</v>
      </c>
      <c r="H92" s="5">
        <f>VLOOKUP(E92,'UNIT CODES'!$A$2:$B$5,2,FALSE)*(D92)*(C92)</f>
        <v>205.41140000000004</v>
      </c>
      <c r="I92" s="30">
        <f>VLOOKUP(G92,'UNIT CODES'!$A$2:$B$5,2,FALSE)*(F92)*(C92)</f>
        <v>14.751000000000001</v>
      </c>
    </row>
    <row r="93" spans="1:9" x14ac:dyDescent="0.4">
      <c r="A93" s="3">
        <v>89</v>
      </c>
      <c r="B93" s="3" t="s">
        <v>174</v>
      </c>
      <c r="C93" s="3">
        <v>6</v>
      </c>
      <c r="D93" s="4">
        <v>145.75</v>
      </c>
      <c r="E93" s="19" t="s">
        <v>25</v>
      </c>
      <c r="F93" s="3">
        <v>8.9</v>
      </c>
      <c r="G93" s="19" t="s">
        <v>25</v>
      </c>
      <c r="H93" s="5">
        <f>VLOOKUP(E93,'UNIT CODES'!$A$2:$B$5,2,FALSE)*(D93)*(C93)</f>
        <v>8.745000000000001</v>
      </c>
      <c r="I93" s="30">
        <f>VLOOKUP(G93,'UNIT CODES'!$A$2:$B$5,2,FALSE)*(F93)*(C93)</f>
        <v>0.53400000000000003</v>
      </c>
    </row>
    <row r="94" spans="1:9" x14ac:dyDescent="0.4">
      <c r="A94" s="3">
        <v>90</v>
      </c>
      <c r="B94" s="3" t="s">
        <v>175</v>
      </c>
      <c r="C94" s="3">
        <v>4</v>
      </c>
      <c r="D94" s="4">
        <v>274.32</v>
      </c>
      <c r="E94" s="19" t="s">
        <v>25</v>
      </c>
      <c r="F94" s="3">
        <v>15.8</v>
      </c>
      <c r="G94" s="19" t="s">
        <v>25</v>
      </c>
      <c r="H94" s="5">
        <f>VLOOKUP(E94,'UNIT CODES'!$A$2:$B$5,2,FALSE)*(D94)*(C94)</f>
        <v>10.972799999999999</v>
      </c>
      <c r="I94" s="30">
        <f>VLOOKUP(G94,'UNIT CODES'!$A$2:$B$5,2,FALSE)*(F94)*(C94)</f>
        <v>0.63200000000000001</v>
      </c>
    </row>
    <row r="95" spans="1:9" x14ac:dyDescent="0.4">
      <c r="A95" s="3">
        <v>91</v>
      </c>
      <c r="B95" s="3" t="s">
        <v>176</v>
      </c>
      <c r="C95" s="3">
        <v>8</v>
      </c>
      <c r="D95" s="4">
        <v>214.4</v>
      </c>
      <c r="E95" s="19" t="s">
        <v>25</v>
      </c>
      <c r="F95" s="3">
        <v>15</v>
      </c>
      <c r="G95" s="19" t="s">
        <v>25</v>
      </c>
      <c r="H95" s="5">
        <f>VLOOKUP(E95,'UNIT CODES'!$A$2:$B$5,2,FALSE)*(D95)*(C95)</f>
        <v>17.152000000000001</v>
      </c>
      <c r="I95" s="30">
        <f>VLOOKUP(G95,'UNIT CODES'!$A$2:$B$5,2,FALSE)*(F95)*(C95)</f>
        <v>1.2</v>
      </c>
    </row>
    <row r="96" spans="1:9" x14ac:dyDescent="0.4">
      <c r="A96" s="3">
        <v>92</v>
      </c>
      <c r="B96" s="3" t="s">
        <v>177</v>
      </c>
      <c r="C96" s="3">
        <v>146</v>
      </c>
      <c r="D96" s="4">
        <v>551.54</v>
      </c>
      <c r="E96" s="19" t="s">
        <v>25</v>
      </c>
      <c r="F96" s="3">
        <v>17</v>
      </c>
      <c r="G96" s="19" t="s">
        <v>25</v>
      </c>
      <c r="H96" s="5">
        <f>VLOOKUP(E96,'UNIT CODES'!$A$2:$B$5,2,FALSE)*(D96)*(C96)</f>
        <v>805.24839999999995</v>
      </c>
      <c r="I96" s="30">
        <f>VLOOKUP(G96,'UNIT CODES'!$A$2:$B$5,2,FALSE)*(F96)*(C96)</f>
        <v>24.82</v>
      </c>
    </row>
    <row r="97" spans="1:9" x14ac:dyDescent="0.4">
      <c r="A97" s="3">
        <v>93</v>
      </c>
      <c r="B97" s="3" t="s">
        <v>178</v>
      </c>
      <c r="C97" s="3">
        <v>3</v>
      </c>
      <c r="D97" s="4">
        <v>969.19</v>
      </c>
      <c r="E97" s="19" t="s">
        <v>25</v>
      </c>
      <c r="F97" s="3">
        <v>20</v>
      </c>
      <c r="G97" s="19" t="s">
        <v>25</v>
      </c>
      <c r="H97" s="5">
        <f>VLOOKUP(E97,'UNIT CODES'!$A$2:$B$5,2,FALSE)*(D97)*(C97)</f>
        <v>29.075700000000001</v>
      </c>
      <c r="I97" s="30">
        <f>VLOOKUP(G97,'UNIT CODES'!$A$2:$B$5,2,FALSE)*(F97)*(C97)</f>
        <v>0.60000000000000009</v>
      </c>
    </row>
    <row r="98" spans="1:9" x14ac:dyDescent="0.4">
      <c r="A98" s="3">
        <v>94</v>
      </c>
      <c r="B98" s="3" t="s">
        <v>179</v>
      </c>
      <c r="C98" s="3">
        <v>2</v>
      </c>
      <c r="D98" s="4">
        <v>2265.86</v>
      </c>
      <c r="E98" s="19" t="s">
        <v>25</v>
      </c>
      <c r="F98" s="3">
        <v>30</v>
      </c>
      <c r="G98" s="19" t="s">
        <v>25</v>
      </c>
      <c r="H98" s="5">
        <f>VLOOKUP(E98,'UNIT CODES'!$A$2:$B$5,2,FALSE)*(D98)*(C98)</f>
        <v>45.317200000000007</v>
      </c>
      <c r="I98" s="30">
        <f>VLOOKUP(G98,'UNIT CODES'!$A$2:$B$5,2,FALSE)*(F98)*(C98)</f>
        <v>0.6</v>
      </c>
    </row>
    <row r="99" spans="1:9" x14ac:dyDescent="0.4">
      <c r="A99" s="3">
        <v>95</v>
      </c>
      <c r="B99" s="3" t="s">
        <v>180</v>
      </c>
      <c r="C99" s="3">
        <v>1</v>
      </c>
      <c r="D99" s="4">
        <v>1729.52</v>
      </c>
      <c r="E99" s="19" t="s">
        <v>25</v>
      </c>
      <c r="F99" s="3">
        <v>20</v>
      </c>
      <c r="G99" s="19" t="s">
        <v>25</v>
      </c>
      <c r="H99" s="5">
        <f>VLOOKUP(E99,'UNIT CODES'!$A$2:$B$5,2,FALSE)*(D99)*(C99)</f>
        <v>17.295200000000001</v>
      </c>
      <c r="I99" s="30">
        <f>VLOOKUP(G99,'UNIT CODES'!$A$2:$B$5,2,FALSE)*(F99)*(C99)</f>
        <v>0.2</v>
      </c>
    </row>
    <row r="100" spans="1:9" x14ac:dyDescent="0.4">
      <c r="A100" s="3">
        <v>96</v>
      </c>
      <c r="B100" s="3" t="s">
        <v>181</v>
      </c>
      <c r="C100" s="3">
        <v>52</v>
      </c>
      <c r="D100" s="4">
        <v>317.52</v>
      </c>
      <c r="E100" s="19" t="s">
        <v>25</v>
      </c>
      <c r="F100" s="3">
        <v>17</v>
      </c>
      <c r="G100" s="19" t="s">
        <v>25</v>
      </c>
      <c r="H100" s="5">
        <f>VLOOKUP(E100,'UNIT CODES'!$A$2:$B$5,2,FALSE)*(D100)*(C100)</f>
        <v>165.1104</v>
      </c>
      <c r="I100" s="30">
        <f>VLOOKUP(G100,'UNIT CODES'!$A$2:$B$5,2,FALSE)*(F100)*(C100)</f>
        <v>8.84</v>
      </c>
    </row>
    <row r="101" spans="1:9" x14ac:dyDescent="0.4">
      <c r="A101" s="3">
        <v>97</v>
      </c>
      <c r="B101" s="3" t="s">
        <v>182</v>
      </c>
      <c r="C101" s="3">
        <v>60</v>
      </c>
      <c r="D101" s="4">
        <v>34.64</v>
      </c>
      <c r="E101" s="19" t="s">
        <v>25</v>
      </c>
      <c r="F101" s="3">
        <v>4.4000000000000004</v>
      </c>
      <c r="G101" s="19" t="s">
        <v>25</v>
      </c>
      <c r="H101" s="5">
        <f>VLOOKUP(E101,'UNIT CODES'!$A$2:$B$5,2,FALSE)*(D101)*(C101)</f>
        <v>20.783999999999999</v>
      </c>
      <c r="I101" s="30">
        <f>VLOOKUP(G101,'UNIT CODES'!$A$2:$B$5,2,FALSE)*(F101)*(C101)</f>
        <v>2.64</v>
      </c>
    </row>
    <row r="102" spans="1:9" x14ac:dyDescent="0.4">
      <c r="A102" s="3">
        <v>98</v>
      </c>
      <c r="B102" s="3" t="s">
        <v>183</v>
      </c>
      <c r="C102" s="3">
        <v>250</v>
      </c>
      <c r="D102" s="4">
        <v>193.37</v>
      </c>
      <c r="E102" s="19" t="s">
        <v>25</v>
      </c>
      <c r="F102" s="3">
        <v>14.5</v>
      </c>
      <c r="G102" s="19" t="s">
        <v>25</v>
      </c>
      <c r="H102" s="5">
        <f>VLOOKUP(E102,'UNIT CODES'!$A$2:$B$5,2,FALSE)*(D102)*(C102)</f>
        <v>483.42500000000007</v>
      </c>
      <c r="I102" s="30">
        <f>VLOOKUP(G102,'UNIT CODES'!$A$2:$B$5,2,FALSE)*(F102)*(C102)</f>
        <v>36.25</v>
      </c>
    </row>
    <row r="103" spans="1:9" x14ac:dyDescent="0.4">
      <c r="A103" s="3">
        <v>99</v>
      </c>
      <c r="B103" s="3" t="s">
        <v>184</v>
      </c>
      <c r="C103" s="3">
        <v>6</v>
      </c>
      <c r="D103" s="4">
        <v>97.97</v>
      </c>
      <c r="E103" s="19" t="s">
        <v>25</v>
      </c>
      <c r="F103" s="3">
        <v>22</v>
      </c>
      <c r="G103" s="19" t="s">
        <v>25</v>
      </c>
      <c r="H103" s="5">
        <f>VLOOKUP(E103,'UNIT CODES'!$A$2:$B$5,2,FALSE)*(D103)*(C103)</f>
        <v>5.8781999999999996</v>
      </c>
      <c r="I103" s="30">
        <f>VLOOKUP(G103,'UNIT CODES'!$A$2:$B$5,2,FALSE)*(F103)*(C103)</f>
        <v>1.32</v>
      </c>
    </row>
    <row r="104" spans="1:9" x14ac:dyDescent="0.4">
      <c r="A104" s="3">
        <v>100</v>
      </c>
      <c r="B104" s="3" t="s">
        <v>185</v>
      </c>
      <c r="C104" s="3">
        <v>8</v>
      </c>
      <c r="D104" s="4">
        <v>118</v>
      </c>
      <c r="E104" s="19" t="s">
        <v>28</v>
      </c>
      <c r="F104" s="3">
        <v>120</v>
      </c>
      <c r="G104" s="19" t="s">
        <v>25</v>
      </c>
      <c r="H104" s="5">
        <f>VLOOKUP(E104,'UNIT CODES'!$A$2:$B$5,2,FALSE)*(D104)*(C104)</f>
        <v>944</v>
      </c>
      <c r="I104" s="30">
        <f>VLOOKUP(G104,'UNIT CODES'!$A$2:$B$5,2,FALSE)*(F104)*(C104)</f>
        <v>9.6</v>
      </c>
    </row>
    <row r="105" spans="1:9" x14ac:dyDescent="0.4">
      <c r="A105" s="3">
        <v>101</v>
      </c>
      <c r="B105" s="3" t="s">
        <v>186</v>
      </c>
      <c r="C105" s="3">
        <v>24</v>
      </c>
      <c r="D105" s="4">
        <v>312.10000000000002</v>
      </c>
      <c r="E105" s="19" t="s">
        <v>25</v>
      </c>
      <c r="F105" s="3">
        <v>0</v>
      </c>
      <c r="G105" s="19" t="s">
        <v>25</v>
      </c>
      <c r="H105" s="5">
        <f>VLOOKUP(E105,'UNIT CODES'!$A$2:$B$5,2,FALSE)*(D105)*(C105)</f>
        <v>74.904000000000011</v>
      </c>
      <c r="I105" s="30">
        <f>VLOOKUP(G105,'UNIT CODES'!$A$2:$B$5,2,FALSE)*(F105)*(C105)</f>
        <v>0</v>
      </c>
    </row>
    <row r="106" spans="1:9" x14ac:dyDescent="0.4">
      <c r="A106" s="3">
        <v>102</v>
      </c>
      <c r="B106" s="3" t="s">
        <v>187</v>
      </c>
      <c r="C106" s="3">
        <v>9</v>
      </c>
      <c r="D106" s="4">
        <v>51.15</v>
      </c>
      <c r="E106" s="19" t="s">
        <v>25</v>
      </c>
      <c r="F106" s="3">
        <v>12</v>
      </c>
      <c r="G106" s="19" t="s">
        <v>25</v>
      </c>
      <c r="H106" s="5">
        <f>VLOOKUP(E106,'UNIT CODES'!$A$2:$B$5,2,FALSE)*(D106)*(C106)</f>
        <v>4.6034999999999995</v>
      </c>
      <c r="I106" s="30">
        <f>VLOOKUP(G106,'UNIT CODES'!$A$2:$B$5,2,FALSE)*(F106)*(C106)</f>
        <v>1.08</v>
      </c>
    </row>
    <row r="107" spans="1:9" x14ac:dyDescent="0.4">
      <c r="A107" s="3">
        <v>103</v>
      </c>
      <c r="B107" s="3" t="s">
        <v>188</v>
      </c>
      <c r="C107" s="3">
        <v>18</v>
      </c>
      <c r="D107" s="4">
        <v>368.03</v>
      </c>
      <c r="E107" s="19" t="s">
        <v>25</v>
      </c>
      <c r="F107" s="3">
        <v>40</v>
      </c>
      <c r="G107" s="19" t="s">
        <v>25</v>
      </c>
      <c r="H107" s="5">
        <f>VLOOKUP(E107,'UNIT CODES'!$A$2:$B$5,2,FALSE)*(D107)*(C107)</f>
        <v>66.245400000000004</v>
      </c>
      <c r="I107" s="30">
        <f>VLOOKUP(G107,'UNIT CODES'!$A$2:$B$5,2,FALSE)*(F107)*(C107)</f>
        <v>7.2</v>
      </c>
    </row>
    <row r="108" spans="1:9" x14ac:dyDescent="0.4">
      <c r="A108" s="3">
        <v>104</v>
      </c>
      <c r="B108" s="3" t="s">
        <v>189</v>
      </c>
      <c r="C108" s="3">
        <v>3</v>
      </c>
      <c r="D108" s="4">
        <v>0.73</v>
      </c>
      <c r="E108" s="19" t="s">
        <v>28</v>
      </c>
      <c r="F108" s="3">
        <v>4</v>
      </c>
      <c r="G108" s="19" t="s">
        <v>25</v>
      </c>
      <c r="H108" s="5">
        <f>VLOOKUP(E108,'UNIT CODES'!$A$2:$B$5,2,FALSE)*(D108)*(C108)</f>
        <v>2.19</v>
      </c>
      <c r="I108" s="30">
        <f>VLOOKUP(G108,'UNIT CODES'!$A$2:$B$5,2,FALSE)*(F108)*(C108)</f>
        <v>0.12</v>
      </c>
    </row>
    <row r="109" spans="1:9" x14ac:dyDescent="0.4">
      <c r="A109" s="3">
        <v>105</v>
      </c>
      <c r="B109" s="3" t="s">
        <v>190</v>
      </c>
      <c r="C109" s="79">
        <v>11500</v>
      </c>
      <c r="D109" s="4">
        <v>120.68</v>
      </c>
      <c r="E109" s="19" t="s">
        <v>29</v>
      </c>
      <c r="F109" s="3">
        <v>5.15</v>
      </c>
      <c r="G109" s="19" t="s">
        <v>29</v>
      </c>
      <c r="H109" s="5">
        <f>VLOOKUP(E109,'UNIT CODES'!$A$2:$B$5,2,FALSE)*(D109)*(C109)</f>
        <v>1387.8200000000002</v>
      </c>
      <c r="I109" s="30">
        <f>VLOOKUP(G109,'UNIT CODES'!$A$2:$B$5,2,FALSE)*(F109)*(C109)</f>
        <v>59.225000000000001</v>
      </c>
    </row>
    <row r="110" spans="1:9" x14ac:dyDescent="0.4">
      <c r="A110" s="3">
        <v>106</v>
      </c>
      <c r="B110" s="3" t="s">
        <v>191</v>
      </c>
      <c r="C110" s="79">
        <v>15500</v>
      </c>
      <c r="D110" s="4">
        <v>184.56</v>
      </c>
      <c r="E110" s="19" t="s">
        <v>29</v>
      </c>
      <c r="F110" s="3">
        <v>5.65</v>
      </c>
      <c r="G110" s="19" t="s">
        <v>29</v>
      </c>
      <c r="H110" s="5">
        <f>VLOOKUP(E110,'UNIT CODES'!$A$2:$B$5,2,FALSE)*(D110)*(C110)</f>
        <v>2860.68</v>
      </c>
      <c r="I110" s="30">
        <f>VLOOKUP(G110,'UNIT CODES'!$A$2:$B$5,2,FALSE)*(F110)*(C110)</f>
        <v>87.575000000000003</v>
      </c>
    </row>
    <row r="111" spans="1:9" x14ac:dyDescent="0.4">
      <c r="A111" s="3">
        <v>107</v>
      </c>
      <c r="B111" s="3" t="s">
        <v>192</v>
      </c>
      <c r="C111" s="3">
        <v>160</v>
      </c>
      <c r="D111" s="4">
        <v>676.12</v>
      </c>
      <c r="E111" s="19" t="s">
        <v>29</v>
      </c>
      <c r="F111" s="3">
        <v>10.199999999999999</v>
      </c>
      <c r="G111" s="19" t="s">
        <v>29</v>
      </c>
      <c r="H111" s="5">
        <f>VLOOKUP(E111,'UNIT CODES'!$A$2:$B$5,2,FALSE)*(D111)*(C111)</f>
        <v>108.17920000000001</v>
      </c>
      <c r="I111" s="30">
        <f>VLOOKUP(G111,'UNIT CODES'!$A$2:$B$5,2,FALSE)*(F111)*(C111)</f>
        <v>1.6319999999999999</v>
      </c>
    </row>
    <row r="112" spans="1:9" x14ac:dyDescent="0.4">
      <c r="A112" s="3">
        <v>108</v>
      </c>
      <c r="B112" s="3" t="s">
        <v>193</v>
      </c>
      <c r="C112" s="3">
        <v>280</v>
      </c>
      <c r="D112" s="4">
        <v>1642.78</v>
      </c>
      <c r="E112" s="19" t="s">
        <v>29</v>
      </c>
      <c r="F112" s="3">
        <v>14.2</v>
      </c>
      <c r="G112" s="19" t="s">
        <v>29</v>
      </c>
      <c r="H112" s="15">
        <f>VLOOKUP(E112,'UNIT CODES'!$A$2:$B$5,2,FALSE)*(D112)*(C112)</f>
        <v>459.97839999999997</v>
      </c>
      <c r="I112" s="30">
        <f>VLOOKUP(G112,'UNIT CODES'!$A$2:$B$5,2,FALSE)*(F112)*(C112)</f>
        <v>3.9759999999999995</v>
      </c>
    </row>
    <row r="113" spans="1:9" x14ac:dyDescent="0.4">
      <c r="A113" s="3">
        <v>109</v>
      </c>
      <c r="B113" s="3" t="s">
        <v>194</v>
      </c>
      <c r="C113" s="3">
        <v>368</v>
      </c>
      <c r="D113" s="4">
        <v>5299.88</v>
      </c>
      <c r="E113" s="19" t="s">
        <v>29</v>
      </c>
      <c r="F113" s="3">
        <v>31.5</v>
      </c>
      <c r="G113" s="19" t="s">
        <v>29</v>
      </c>
      <c r="H113" s="5">
        <f>VLOOKUP(E113,'UNIT CODES'!$A$2:$B$5,2,FALSE)*(D113)*(C113)</f>
        <v>1950.3558399999999</v>
      </c>
      <c r="I113" s="30">
        <f>VLOOKUP(G113,'UNIT CODES'!$A$2:$B$5,2,FALSE)*(F113)*(C113)</f>
        <v>11.592000000000001</v>
      </c>
    </row>
    <row r="114" spans="1:9" x14ac:dyDescent="0.4">
      <c r="A114" s="3">
        <v>110</v>
      </c>
      <c r="B114" s="3" t="s">
        <v>195</v>
      </c>
      <c r="C114" s="3">
        <v>310</v>
      </c>
      <c r="D114" s="4">
        <v>432.81</v>
      </c>
      <c r="E114" s="19" t="s">
        <v>29</v>
      </c>
      <c r="F114" s="3">
        <v>8.9</v>
      </c>
      <c r="G114" s="19" t="s">
        <v>29</v>
      </c>
      <c r="H114" s="5">
        <f>VLOOKUP(E114,'UNIT CODES'!$A$2:$B$5,2,FALSE)*(D114)*(C114)</f>
        <v>134.1711</v>
      </c>
      <c r="I114" s="30">
        <f>VLOOKUP(G114,'UNIT CODES'!$A$2:$B$5,2,FALSE)*(F114)*(C114)</f>
        <v>2.7589999999999999</v>
      </c>
    </row>
    <row r="115" spans="1:9" x14ac:dyDescent="0.4">
      <c r="A115" s="3">
        <v>111</v>
      </c>
      <c r="B115" s="3" t="s">
        <v>196</v>
      </c>
      <c r="C115" s="3">
        <v>35</v>
      </c>
      <c r="D115" s="4">
        <v>1067.43</v>
      </c>
      <c r="E115" s="19" t="s">
        <v>29</v>
      </c>
      <c r="F115" s="3">
        <v>12.4</v>
      </c>
      <c r="G115" s="19" t="s">
        <v>29</v>
      </c>
      <c r="H115" s="5">
        <f>VLOOKUP(E115,'UNIT CODES'!$A$2:$B$5,2,FALSE)*(D115)*(C115)</f>
        <v>37.360050000000001</v>
      </c>
      <c r="I115" s="30">
        <f>VLOOKUP(G115,'UNIT CODES'!$A$2:$B$5,2,FALSE)*(F115)*(C115)</f>
        <v>0.43400000000000005</v>
      </c>
    </row>
    <row r="116" spans="1:9" x14ac:dyDescent="0.4">
      <c r="A116" s="3">
        <v>112</v>
      </c>
      <c r="B116" s="3" t="s">
        <v>197</v>
      </c>
      <c r="C116" s="3">
        <v>370</v>
      </c>
      <c r="D116" s="4">
        <v>1341.79</v>
      </c>
      <c r="E116" s="19" t="s">
        <v>29</v>
      </c>
      <c r="F116" s="3">
        <v>13.5</v>
      </c>
      <c r="G116" s="19" t="s">
        <v>29</v>
      </c>
      <c r="H116" s="5">
        <f>VLOOKUP(E116,'UNIT CODES'!$A$2:$B$5,2,FALSE)*(D116)*(C116)</f>
        <v>496.46230000000003</v>
      </c>
      <c r="I116" s="30">
        <f>VLOOKUP(G116,'UNIT CODES'!$A$2:$B$5,2,FALSE)*(F116)*(C116)</f>
        <v>4.9950000000000001</v>
      </c>
    </row>
    <row r="117" spans="1:9" x14ac:dyDescent="0.4">
      <c r="A117" s="3">
        <v>113</v>
      </c>
      <c r="B117" s="3" t="s">
        <v>198</v>
      </c>
      <c r="C117" s="3">
        <v>240</v>
      </c>
      <c r="D117" s="4">
        <v>3774.31</v>
      </c>
      <c r="E117" s="19" t="s">
        <v>29</v>
      </c>
      <c r="F117" s="3">
        <v>24.2</v>
      </c>
      <c r="G117" s="19" t="s">
        <v>29</v>
      </c>
      <c r="H117" s="5">
        <f>VLOOKUP(E117,'UNIT CODES'!$A$2:$B$5,2,FALSE)*(D117)*(C117)</f>
        <v>905.83439999999996</v>
      </c>
      <c r="I117" s="30">
        <f>VLOOKUP(G117,'UNIT CODES'!$A$2:$B$5,2,FALSE)*(F117)*(C117)</f>
        <v>5.8079999999999998</v>
      </c>
    </row>
    <row r="118" spans="1:9" x14ac:dyDescent="0.4">
      <c r="A118" s="3">
        <v>114</v>
      </c>
      <c r="B118" s="3" t="s">
        <v>199</v>
      </c>
      <c r="C118" s="3">
        <v>132</v>
      </c>
      <c r="D118" s="4">
        <v>7617.97</v>
      </c>
      <c r="E118" s="19" t="s">
        <v>29</v>
      </c>
      <c r="F118" s="3">
        <v>38.799999999999997</v>
      </c>
      <c r="G118" s="19" t="s">
        <v>29</v>
      </c>
      <c r="H118" s="5">
        <f>VLOOKUP(E118,'UNIT CODES'!$A$2:$B$5,2,FALSE)*(D118)*(C118)</f>
        <v>1005.5720400000001</v>
      </c>
      <c r="I118" s="30">
        <f>VLOOKUP(G118,'UNIT CODES'!$A$2:$B$5,2,FALSE)*(F118)*(C118)</f>
        <v>5.1215999999999999</v>
      </c>
    </row>
    <row r="119" spans="1:9" x14ac:dyDescent="0.4">
      <c r="A119" s="3">
        <v>115</v>
      </c>
      <c r="B119" s="3" t="s">
        <v>200</v>
      </c>
      <c r="C119" s="79">
        <v>1050</v>
      </c>
      <c r="D119" s="4">
        <v>9674.84</v>
      </c>
      <c r="E119" s="19" t="s">
        <v>29</v>
      </c>
      <c r="F119" s="3">
        <v>45</v>
      </c>
      <c r="G119" s="19" t="s">
        <v>29</v>
      </c>
      <c r="H119" s="5">
        <f>VLOOKUP(E119,'UNIT CODES'!$A$2:$B$5,2,FALSE)*(D119)*(C119)</f>
        <v>10158.582</v>
      </c>
      <c r="I119" s="30">
        <f>VLOOKUP(G119,'UNIT CODES'!$A$2:$B$5,2,FALSE)*(F119)*(C119)</f>
        <v>47.25</v>
      </c>
    </row>
    <row r="120" spans="1:9" x14ac:dyDescent="0.4">
      <c r="A120" s="3">
        <v>116</v>
      </c>
      <c r="B120" s="3" t="s">
        <v>201</v>
      </c>
      <c r="C120" s="79">
        <v>1675</v>
      </c>
      <c r="D120" s="4">
        <v>440.37</v>
      </c>
      <c r="E120" s="19" t="s">
        <v>29</v>
      </c>
      <c r="F120" s="3">
        <v>17.399999999999999</v>
      </c>
      <c r="G120" s="19" t="s">
        <v>29</v>
      </c>
      <c r="H120" s="5">
        <f>VLOOKUP(E120,'UNIT CODES'!$A$2:$B$5,2,FALSE)*(D120)*(C120)</f>
        <v>737.61975000000007</v>
      </c>
      <c r="I120" s="30">
        <f>VLOOKUP(G120,'UNIT CODES'!$A$2:$B$5,2,FALSE)*(F120)*(C120)</f>
        <v>29.145</v>
      </c>
    </row>
    <row r="121" spans="1:9" x14ac:dyDescent="0.4">
      <c r="A121" s="3">
        <v>117</v>
      </c>
      <c r="B121" s="3" t="s">
        <v>202</v>
      </c>
      <c r="C121" s="3">
        <v>583</v>
      </c>
      <c r="D121" s="4">
        <v>939.76</v>
      </c>
      <c r="E121" s="19" t="s">
        <v>29</v>
      </c>
      <c r="F121" s="3">
        <v>21</v>
      </c>
      <c r="G121" s="19" t="s">
        <v>29</v>
      </c>
      <c r="H121" s="5">
        <f>VLOOKUP(E121,'UNIT CODES'!$A$2:$B$5,2,FALSE)*(D121)*(C121)</f>
        <v>547.88008000000002</v>
      </c>
      <c r="I121" s="30">
        <f>VLOOKUP(G121,'UNIT CODES'!$A$2:$B$5,2,FALSE)*(F121)*(C121)</f>
        <v>12.243</v>
      </c>
    </row>
    <row r="122" spans="1:9" x14ac:dyDescent="0.4">
      <c r="A122" s="3">
        <v>118</v>
      </c>
      <c r="B122" s="3" t="s">
        <v>203</v>
      </c>
      <c r="C122" s="79">
        <v>3415</v>
      </c>
      <c r="D122" s="4">
        <v>746.86</v>
      </c>
      <c r="E122" s="19" t="s">
        <v>29</v>
      </c>
      <c r="F122" s="3">
        <v>19</v>
      </c>
      <c r="G122" s="19" t="s">
        <v>29</v>
      </c>
      <c r="H122" s="5">
        <f>VLOOKUP(E122,'UNIT CODES'!$A$2:$B$5,2,FALSE)*(D122)*(C122)</f>
        <v>2550.5269000000003</v>
      </c>
      <c r="I122" s="30">
        <f>VLOOKUP(G122,'UNIT CODES'!$A$2:$B$5,2,FALSE)*(F122)*(C122)</f>
        <v>64.885000000000005</v>
      </c>
    </row>
    <row r="123" spans="1:9" x14ac:dyDescent="0.4">
      <c r="A123" s="3">
        <v>119</v>
      </c>
      <c r="B123" s="3" t="s">
        <v>204</v>
      </c>
      <c r="C123" s="79">
        <v>5400</v>
      </c>
      <c r="D123" s="4">
        <v>1.5</v>
      </c>
      <c r="E123" s="19" t="s">
        <v>28</v>
      </c>
      <c r="F123" s="3">
        <v>70</v>
      </c>
      <c r="G123" s="19" t="s">
        <v>29</v>
      </c>
      <c r="H123" s="5">
        <f>VLOOKUP(E123,'UNIT CODES'!$A$2:$B$5,2,FALSE)*(D123)*(C123)</f>
        <v>8100</v>
      </c>
      <c r="I123" s="30">
        <f>VLOOKUP(G123,'UNIT CODES'!$A$2:$B$5,2,FALSE)*(F123)*(C123)</f>
        <v>378.00000000000006</v>
      </c>
    </row>
    <row r="124" spans="1:9" x14ac:dyDescent="0.4">
      <c r="A124" s="3">
        <v>120</v>
      </c>
      <c r="B124" s="3" t="s">
        <v>205</v>
      </c>
      <c r="C124" s="3">
        <v>360</v>
      </c>
      <c r="D124" s="4">
        <v>769.34</v>
      </c>
      <c r="E124" s="19" t="s">
        <v>29</v>
      </c>
      <c r="F124" s="3">
        <v>26.4</v>
      </c>
      <c r="G124" s="19" t="s">
        <v>29</v>
      </c>
      <c r="H124" s="5">
        <f>VLOOKUP(E124,'UNIT CODES'!$A$2:$B$5,2,FALSE)*(D124)*(C124)</f>
        <v>276.9624</v>
      </c>
      <c r="I124" s="30">
        <f>VLOOKUP(G124,'UNIT CODES'!$A$2:$B$5,2,FALSE)*(F124)*(C124)</f>
        <v>9.5039999999999996</v>
      </c>
    </row>
    <row r="125" spans="1:9" x14ac:dyDescent="0.4">
      <c r="A125" s="3">
        <v>121</v>
      </c>
      <c r="B125" s="3" t="s">
        <v>206</v>
      </c>
      <c r="C125" s="79">
        <v>4704</v>
      </c>
      <c r="D125" s="4">
        <v>184.39</v>
      </c>
      <c r="E125" s="19" t="s">
        <v>29</v>
      </c>
      <c r="F125" s="3">
        <v>13.5</v>
      </c>
      <c r="G125" s="19" t="s">
        <v>29</v>
      </c>
      <c r="H125" s="5">
        <f>VLOOKUP(E125,'UNIT CODES'!$A$2:$B$5,2,FALSE)*(D125)*(C125)</f>
        <v>867.37055999999995</v>
      </c>
      <c r="I125" s="30">
        <f>VLOOKUP(G125,'UNIT CODES'!$A$2:$B$5,2,FALSE)*(F125)*(C125)</f>
        <v>63.503999999999998</v>
      </c>
    </row>
    <row r="126" spans="1:9" x14ac:dyDescent="0.4">
      <c r="A126" s="3">
        <v>122</v>
      </c>
      <c r="B126" s="3" t="s">
        <v>207</v>
      </c>
      <c r="C126" s="79">
        <v>42000</v>
      </c>
      <c r="D126" s="4">
        <v>273.13</v>
      </c>
      <c r="E126" s="19" t="s">
        <v>29</v>
      </c>
      <c r="F126" s="3">
        <v>14</v>
      </c>
      <c r="G126" s="19" t="s">
        <v>29</v>
      </c>
      <c r="H126" s="5">
        <f>VLOOKUP(E126,'UNIT CODES'!$A$2:$B$5,2,FALSE)*(D126)*(C126)</f>
        <v>11471.46</v>
      </c>
      <c r="I126" s="30">
        <f>VLOOKUP(G126,'UNIT CODES'!$A$2:$B$5,2,FALSE)*(F126)*(C126)</f>
        <v>588</v>
      </c>
    </row>
    <row r="127" spans="1:9" x14ac:dyDescent="0.4">
      <c r="A127" s="3">
        <v>123</v>
      </c>
      <c r="B127" s="3" t="s">
        <v>208</v>
      </c>
      <c r="C127" s="79">
        <v>2592</v>
      </c>
      <c r="D127" s="4">
        <v>262.86</v>
      </c>
      <c r="E127" s="19" t="s">
        <v>29</v>
      </c>
      <c r="F127" s="3">
        <v>16.5</v>
      </c>
      <c r="G127" s="19" t="s">
        <v>29</v>
      </c>
      <c r="H127" s="5">
        <f>VLOOKUP(E127,'UNIT CODES'!$A$2:$B$5,2,FALSE)*(D127)*(C127)</f>
        <v>681.33312000000012</v>
      </c>
      <c r="I127" s="30">
        <f>VLOOKUP(G127,'UNIT CODES'!$A$2:$B$5,2,FALSE)*(F127)*(C127)</f>
        <v>42.768000000000001</v>
      </c>
    </row>
    <row r="128" spans="1:9" x14ac:dyDescent="0.4">
      <c r="A128" s="3">
        <v>124</v>
      </c>
      <c r="B128" s="3" t="s">
        <v>209</v>
      </c>
      <c r="C128" s="79">
        <v>1260</v>
      </c>
      <c r="D128" s="4">
        <v>401.15</v>
      </c>
      <c r="E128" s="19" t="s">
        <v>29</v>
      </c>
      <c r="F128" s="3">
        <v>18.600000000000001</v>
      </c>
      <c r="G128" s="19" t="s">
        <v>29</v>
      </c>
      <c r="H128" s="5">
        <f>VLOOKUP(E128,'UNIT CODES'!$A$2:$B$5,2,FALSE)*(D128)*(C128)</f>
        <v>505.44900000000001</v>
      </c>
      <c r="I128" s="30">
        <f>VLOOKUP(G128,'UNIT CODES'!$A$2:$B$5,2,FALSE)*(F128)*(C128)</f>
        <v>23.436000000000003</v>
      </c>
    </row>
    <row r="129" spans="1:9" x14ac:dyDescent="0.4">
      <c r="A129" s="3">
        <v>125</v>
      </c>
      <c r="B129" s="3" t="s">
        <v>210</v>
      </c>
      <c r="C129" s="79">
        <v>1827</v>
      </c>
      <c r="D129" s="4">
        <v>635.27</v>
      </c>
      <c r="E129" s="19" t="s">
        <v>29</v>
      </c>
      <c r="F129" s="3">
        <v>22.8</v>
      </c>
      <c r="G129" s="19" t="s">
        <v>29</v>
      </c>
      <c r="H129" s="5">
        <f>VLOOKUP(E129,'UNIT CODES'!$A$2:$B$5,2,FALSE)*(D129)*(C129)</f>
        <v>1160.6382900000001</v>
      </c>
      <c r="I129" s="30">
        <f>VLOOKUP(G129,'UNIT CODES'!$A$2:$B$5,2,FALSE)*(F129)*(C129)</f>
        <v>41.6556</v>
      </c>
    </row>
    <row r="130" spans="1:9" x14ac:dyDescent="0.4">
      <c r="A130" s="3">
        <v>126</v>
      </c>
      <c r="B130" s="3" t="s">
        <v>211</v>
      </c>
      <c r="C130" s="79">
        <v>1050</v>
      </c>
      <c r="D130" s="4">
        <v>50</v>
      </c>
      <c r="E130" s="19" t="s">
        <v>29</v>
      </c>
      <c r="F130" s="3">
        <v>7.2</v>
      </c>
      <c r="G130" s="19" t="s">
        <v>29</v>
      </c>
      <c r="H130" s="5">
        <f>VLOOKUP(E130,'UNIT CODES'!$A$2:$B$5,2,FALSE)*(D130)*(C130)</f>
        <v>52.5</v>
      </c>
      <c r="I130" s="30">
        <f>VLOOKUP(G130,'UNIT CODES'!$A$2:$B$5,2,FALSE)*(F130)*(C130)</f>
        <v>7.5600000000000005</v>
      </c>
    </row>
    <row r="131" spans="1:9" x14ac:dyDescent="0.4">
      <c r="A131" s="3">
        <v>127</v>
      </c>
      <c r="B131" s="3" t="s">
        <v>212</v>
      </c>
      <c r="C131" s="3">
        <v>624</v>
      </c>
      <c r="D131" s="4">
        <v>48.23</v>
      </c>
      <c r="E131" s="19" t="s">
        <v>25</v>
      </c>
      <c r="F131" s="3">
        <v>6</v>
      </c>
      <c r="G131" s="19" t="s">
        <v>25</v>
      </c>
      <c r="H131" s="5">
        <f>VLOOKUP(E131,'UNIT CODES'!$A$2:$B$5,2,FALSE)*(D131)*(C131)</f>
        <v>300.95519999999999</v>
      </c>
      <c r="I131" s="30">
        <f>VLOOKUP(G131,'UNIT CODES'!$A$2:$B$5,2,FALSE)*(F131)*(C131)</f>
        <v>37.44</v>
      </c>
    </row>
    <row r="132" spans="1:9" x14ac:dyDescent="0.4">
      <c r="A132" s="3">
        <v>128</v>
      </c>
      <c r="B132" s="3" t="s">
        <v>213</v>
      </c>
      <c r="C132" s="3">
        <v>164</v>
      </c>
      <c r="D132" s="4">
        <v>1.6</v>
      </c>
      <c r="E132" s="19" t="s">
        <v>28</v>
      </c>
      <c r="F132" s="3">
        <v>9</v>
      </c>
      <c r="G132" s="19" t="s">
        <v>25</v>
      </c>
      <c r="H132" s="5">
        <f>VLOOKUP(E132,'UNIT CODES'!$A$2:$B$5,2,FALSE)*(D132)*(C132)</f>
        <v>262.40000000000003</v>
      </c>
      <c r="I132" s="30">
        <f>VLOOKUP(G132,'UNIT CODES'!$A$2:$B$5,2,FALSE)*(F132)*(C132)</f>
        <v>14.76</v>
      </c>
    </row>
    <row r="133" spans="1:9" x14ac:dyDescent="0.4">
      <c r="A133" s="3">
        <v>129</v>
      </c>
      <c r="B133" s="3" t="s">
        <v>214</v>
      </c>
      <c r="C133" s="79">
        <v>3372</v>
      </c>
      <c r="D133" s="4">
        <v>0.5</v>
      </c>
      <c r="E133" s="19" t="s">
        <v>28</v>
      </c>
      <c r="F133" s="3">
        <v>9</v>
      </c>
      <c r="G133" s="19" t="s">
        <v>25</v>
      </c>
      <c r="H133" s="5">
        <f>VLOOKUP(E133,'UNIT CODES'!$A$2:$B$5,2,FALSE)*(D133)*(C133)</f>
        <v>1686</v>
      </c>
      <c r="I133" s="30">
        <f>VLOOKUP(G133,'UNIT CODES'!$A$2:$B$5,2,FALSE)*(F133)*(C133)</f>
        <v>303.47999999999996</v>
      </c>
    </row>
    <row r="134" spans="1:9" x14ac:dyDescent="0.4">
      <c r="A134" s="3">
        <v>130</v>
      </c>
      <c r="B134" s="3" t="s">
        <v>215</v>
      </c>
      <c r="C134" s="3">
        <v>90</v>
      </c>
      <c r="D134" s="4">
        <v>186</v>
      </c>
      <c r="E134" s="19" t="s">
        <v>25</v>
      </c>
      <c r="F134" s="3">
        <v>23</v>
      </c>
      <c r="G134" s="19" t="s">
        <v>25</v>
      </c>
      <c r="H134" s="5">
        <f>VLOOKUP(E134,'UNIT CODES'!$A$2:$B$5,2,FALSE)*(D134)*(C134)</f>
        <v>167.4</v>
      </c>
      <c r="I134" s="30">
        <f>VLOOKUP(G134,'UNIT CODES'!$A$2:$B$5,2,FALSE)*(F134)*(C134)</f>
        <v>20.7</v>
      </c>
    </row>
    <row r="135" spans="1:9" x14ac:dyDescent="0.4">
      <c r="A135" s="3">
        <v>131</v>
      </c>
      <c r="B135" s="3" t="s">
        <v>216</v>
      </c>
      <c r="C135" s="3">
        <v>120</v>
      </c>
      <c r="D135" s="4">
        <v>4.0999999999999996</v>
      </c>
      <c r="E135" s="19" t="s">
        <v>28</v>
      </c>
      <c r="F135" s="3">
        <v>43</v>
      </c>
      <c r="G135" s="19" t="s">
        <v>25</v>
      </c>
      <c r="H135" s="5">
        <f>VLOOKUP(E135,'UNIT CODES'!$A$2:$B$5,2,FALSE)*(D135)*(C135)</f>
        <v>491.99999999999994</v>
      </c>
      <c r="I135" s="30">
        <f>VLOOKUP(G135,'UNIT CODES'!$A$2:$B$5,2,FALSE)*(F135)*(C135)</f>
        <v>51.6</v>
      </c>
    </row>
    <row r="136" spans="1:9" x14ac:dyDescent="0.4">
      <c r="A136" s="3">
        <v>132</v>
      </c>
      <c r="B136" s="3" t="s">
        <v>217</v>
      </c>
      <c r="C136" s="3">
        <v>42</v>
      </c>
      <c r="D136" s="4">
        <v>19.12</v>
      </c>
      <c r="E136" s="19" t="s">
        <v>25</v>
      </c>
      <c r="F136" s="3">
        <v>4.5999999999999996</v>
      </c>
      <c r="G136" s="19" t="s">
        <v>25</v>
      </c>
      <c r="H136" s="5">
        <f>VLOOKUP(E136,'UNIT CODES'!$A$2:$B$5,2,FALSE)*(D136)*(C136)</f>
        <v>8.0304000000000002</v>
      </c>
      <c r="I136" s="30">
        <f>VLOOKUP(G136,'UNIT CODES'!$A$2:$B$5,2,FALSE)*(F136)*(C136)</f>
        <v>1.9319999999999999</v>
      </c>
    </row>
    <row r="137" spans="1:9" x14ac:dyDescent="0.4">
      <c r="A137" s="3">
        <v>133</v>
      </c>
      <c r="B137" s="3" t="s">
        <v>218</v>
      </c>
      <c r="C137" s="3">
        <v>361</v>
      </c>
      <c r="D137" s="4">
        <v>20.329999999999998</v>
      </c>
      <c r="E137" s="19" t="s">
        <v>25</v>
      </c>
      <c r="F137" s="3">
        <v>4.5999999999999996</v>
      </c>
      <c r="G137" s="19" t="s">
        <v>25</v>
      </c>
      <c r="H137" s="5">
        <f>VLOOKUP(E137,'UNIT CODES'!$A$2:$B$5,2,FALSE)*(D137)*(C137)</f>
        <v>73.391299999999987</v>
      </c>
      <c r="I137" s="30">
        <f>VLOOKUP(G137,'UNIT CODES'!$A$2:$B$5,2,FALSE)*(F137)*(C137)</f>
        <v>16.605999999999998</v>
      </c>
    </row>
    <row r="138" spans="1:9" x14ac:dyDescent="0.4">
      <c r="A138" s="3">
        <v>134</v>
      </c>
      <c r="B138" s="3" t="s">
        <v>219</v>
      </c>
      <c r="C138" s="3">
        <v>89</v>
      </c>
      <c r="D138" s="4">
        <v>10.8</v>
      </c>
      <c r="E138" s="19" t="s">
        <v>25</v>
      </c>
      <c r="F138" s="3">
        <v>4.5999999999999996</v>
      </c>
      <c r="G138" s="19" t="s">
        <v>25</v>
      </c>
      <c r="H138" s="5">
        <f>VLOOKUP(E138,'UNIT CODES'!$A$2:$B$5,2,FALSE)*(D138)*(C138)</f>
        <v>9.6120000000000019</v>
      </c>
      <c r="I138" s="30">
        <f>VLOOKUP(G138,'UNIT CODES'!$A$2:$B$5,2,FALSE)*(F138)*(C138)</f>
        <v>4.0940000000000003</v>
      </c>
    </row>
    <row r="139" spans="1:9" x14ac:dyDescent="0.4">
      <c r="A139" s="3">
        <v>135</v>
      </c>
      <c r="B139" s="3" t="s">
        <v>220</v>
      </c>
      <c r="C139" s="3">
        <v>88</v>
      </c>
      <c r="D139" s="4">
        <v>0.1</v>
      </c>
      <c r="E139" s="19" t="s">
        <v>28</v>
      </c>
      <c r="F139" s="3">
        <v>2</v>
      </c>
      <c r="G139" s="19" t="s">
        <v>25</v>
      </c>
      <c r="H139" s="5">
        <f>VLOOKUP(E139,'UNIT CODES'!$A$2:$B$5,2,FALSE)*(D139)*(C139)</f>
        <v>8.8000000000000007</v>
      </c>
      <c r="I139" s="30">
        <f>VLOOKUP(G139,'UNIT CODES'!$A$2:$B$5,2,FALSE)*(F139)*(C139)</f>
        <v>1.76</v>
      </c>
    </row>
    <row r="140" spans="1:9" x14ac:dyDescent="0.4">
      <c r="A140" s="3">
        <v>136</v>
      </c>
      <c r="B140" s="3" t="s">
        <v>221</v>
      </c>
      <c r="C140" s="79">
        <v>20000</v>
      </c>
      <c r="D140" s="4">
        <v>1</v>
      </c>
      <c r="E140" s="19" t="s">
        <v>25</v>
      </c>
      <c r="F140" s="3">
        <v>1</v>
      </c>
      <c r="G140" s="19" t="s">
        <v>25</v>
      </c>
      <c r="H140" s="5">
        <f>VLOOKUP(E140,'UNIT CODES'!$A$2:$B$5,2,FALSE)*(D140)*(C140)</f>
        <v>200</v>
      </c>
      <c r="I140" s="30">
        <f>VLOOKUP(G140,'UNIT CODES'!$A$2:$B$5,2,FALSE)*(F140)*(C140)</f>
        <v>200</v>
      </c>
    </row>
    <row r="141" spans="1:9" x14ac:dyDescent="0.4">
      <c r="A141" s="3">
        <v>137</v>
      </c>
      <c r="B141" s="3" t="s">
        <v>222</v>
      </c>
      <c r="C141" s="3">
        <v>572</v>
      </c>
      <c r="D141" s="4">
        <v>7</v>
      </c>
      <c r="E141" s="19" t="s">
        <v>25</v>
      </c>
      <c r="F141" s="3">
        <v>0.05</v>
      </c>
      <c r="G141" s="19" t="s">
        <v>28</v>
      </c>
      <c r="H141" s="5">
        <f>VLOOKUP(E141,'UNIT CODES'!$A$2:$B$5,2,FALSE)*(D141)*(C141)</f>
        <v>40.040000000000006</v>
      </c>
      <c r="I141" s="30">
        <f>VLOOKUP(G141,'UNIT CODES'!$A$2:$B$5,2,FALSE)*(F141)*(C141)</f>
        <v>28.6</v>
      </c>
    </row>
    <row r="142" spans="1:9" x14ac:dyDescent="0.4">
      <c r="A142" s="3">
        <v>138</v>
      </c>
      <c r="B142" s="3" t="s">
        <v>223</v>
      </c>
      <c r="C142" s="3">
        <v>16</v>
      </c>
      <c r="D142" s="4">
        <v>3</v>
      </c>
      <c r="E142" s="19" t="s">
        <v>28</v>
      </c>
      <c r="F142" s="3">
        <v>13</v>
      </c>
      <c r="G142" s="19" t="s">
        <v>25</v>
      </c>
      <c r="H142" s="5">
        <f>VLOOKUP(E142,'UNIT CODES'!$A$2:$B$5,2,FALSE)*(D142)*(C142)</f>
        <v>48</v>
      </c>
      <c r="I142" s="30">
        <f>VLOOKUP(G142,'UNIT CODES'!$A$2:$B$5,2,FALSE)*(F142)*(C142)</f>
        <v>2.08</v>
      </c>
    </row>
    <row r="143" spans="1:9" x14ac:dyDescent="0.4">
      <c r="A143" s="3">
        <v>139</v>
      </c>
      <c r="B143" s="3" t="s">
        <v>224</v>
      </c>
      <c r="C143" s="79">
        <v>5529</v>
      </c>
      <c r="D143" s="4">
        <v>9.42</v>
      </c>
      <c r="E143" s="19" t="s">
        <v>25</v>
      </c>
      <c r="F143" s="3">
        <v>2</v>
      </c>
      <c r="G143" s="19" t="s">
        <v>25</v>
      </c>
      <c r="H143" s="5">
        <f>VLOOKUP(E143,'UNIT CODES'!$A$2:$B$5,2,FALSE)*(D143)*(C143)</f>
        <v>520.83180000000004</v>
      </c>
      <c r="I143" s="30">
        <f>VLOOKUP(G143,'UNIT CODES'!$A$2:$B$5,2,FALSE)*(F143)*(C143)</f>
        <v>110.58</v>
      </c>
    </row>
    <row r="144" spans="1:9" x14ac:dyDescent="0.4">
      <c r="A144" s="3">
        <v>140</v>
      </c>
      <c r="B144" s="3" t="s">
        <v>225</v>
      </c>
      <c r="C144" s="79">
        <v>13592</v>
      </c>
      <c r="D144" s="4">
        <v>11.52</v>
      </c>
      <c r="E144" s="19" t="s">
        <v>25</v>
      </c>
      <c r="F144" s="3">
        <v>2</v>
      </c>
      <c r="G144" s="19" t="s">
        <v>25</v>
      </c>
      <c r="H144" s="5">
        <f>VLOOKUP(E144,'UNIT CODES'!$A$2:$B$5,2,FALSE)*(D144)*(C144)</f>
        <v>1565.7983999999999</v>
      </c>
      <c r="I144" s="30">
        <f>VLOOKUP(G144,'UNIT CODES'!$A$2:$B$5,2,FALSE)*(F144)*(C144)</f>
        <v>271.84000000000003</v>
      </c>
    </row>
    <row r="145" spans="1:9" x14ac:dyDescent="0.4">
      <c r="A145" s="3">
        <v>141</v>
      </c>
      <c r="B145" s="3" t="s">
        <v>226</v>
      </c>
      <c r="C145" s="3">
        <v>426</v>
      </c>
      <c r="D145" s="4">
        <v>30</v>
      </c>
      <c r="E145" s="19" t="s">
        <v>29</v>
      </c>
      <c r="F145" s="3">
        <v>3</v>
      </c>
      <c r="G145" s="19" t="s">
        <v>29</v>
      </c>
      <c r="H145" s="5">
        <f>VLOOKUP(E145,'UNIT CODES'!$A$2:$B$5,2,FALSE)*(D145)*(C145)</f>
        <v>12.78</v>
      </c>
      <c r="I145" s="30">
        <f>VLOOKUP(G145,'UNIT CODES'!$A$2:$B$5,2,FALSE)*(F145)*(C145)</f>
        <v>1.278</v>
      </c>
    </row>
    <row r="146" spans="1:9" x14ac:dyDescent="0.4">
      <c r="A146" s="3">
        <v>142</v>
      </c>
      <c r="B146" s="3" t="s">
        <v>227</v>
      </c>
      <c r="C146" s="3">
        <v>49</v>
      </c>
      <c r="D146" s="4">
        <v>6.58</v>
      </c>
      <c r="E146" s="19" t="s">
        <v>28</v>
      </c>
      <c r="F146" s="3">
        <v>1.5</v>
      </c>
      <c r="G146" s="19" t="s">
        <v>28</v>
      </c>
      <c r="H146" s="5">
        <f>VLOOKUP(E146,'UNIT CODES'!$A$2:$B$5,2,FALSE)*(D146)*(C146)</f>
        <v>322.42</v>
      </c>
      <c r="I146" s="30">
        <f>VLOOKUP(G146,'UNIT CODES'!$A$2:$B$5,2,FALSE)*(F146)*(C146)</f>
        <v>73.5</v>
      </c>
    </row>
    <row r="147" spans="1:9" x14ac:dyDescent="0.4">
      <c r="A147" s="3">
        <v>143</v>
      </c>
      <c r="B147" s="3" t="s">
        <v>228</v>
      </c>
      <c r="C147" s="3">
        <v>3</v>
      </c>
      <c r="D147" s="4">
        <v>88.74</v>
      </c>
      <c r="E147" s="19" t="s">
        <v>25</v>
      </c>
      <c r="F147" s="3">
        <v>22</v>
      </c>
      <c r="G147" s="19" t="s">
        <v>25</v>
      </c>
      <c r="H147" s="5">
        <f>VLOOKUP(E147,'UNIT CODES'!$A$2:$B$5,2,FALSE)*(D147)*(C147)</f>
        <v>2.6621999999999999</v>
      </c>
      <c r="I147" s="30">
        <f>VLOOKUP(G147,'UNIT CODES'!$A$2:$B$5,2,FALSE)*(F147)*(C147)</f>
        <v>0.66</v>
      </c>
    </row>
    <row r="148" spans="1:9" x14ac:dyDescent="0.4">
      <c r="A148" s="3">
        <v>144</v>
      </c>
      <c r="B148" s="3" t="s">
        <v>229</v>
      </c>
      <c r="C148" s="3">
        <v>23</v>
      </c>
      <c r="D148" s="4">
        <v>1.75</v>
      </c>
      <c r="E148" s="19" t="s">
        <v>28</v>
      </c>
      <c r="F148" s="3">
        <v>22</v>
      </c>
      <c r="G148" s="19" t="s">
        <v>25</v>
      </c>
      <c r="H148" s="5">
        <f>VLOOKUP(E148,'UNIT CODES'!$A$2:$B$5,2,FALSE)*(D148)*(C148)</f>
        <v>40.25</v>
      </c>
      <c r="I148" s="30">
        <f>VLOOKUP(G148,'UNIT CODES'!$A$2:$B$5,2,FALSE)*(F148)*(C148)</f>
        <v>5.0599999999999996</v>
      </c>
    </row>
    <row r="149" spans="1:9" x14ac:dyDescent="0.4">
      <c r="A149" s="3">
        <v>145</v>
      </c>
      <c r="B149" s="3" t="s">
        <v>230</v>
      </c>
      <c r="C149" s="3">
        <v>79</v>
      </c>
      <c r="D149" s="4">
        <v>1.31</v>
      </c>
      <c r="E149" s="19" t="s">
        <v>28</v>
      </c>
      <c r="F149" s="3">
        <v>22</v>
      </c>
      <c r="G149" s="19" t="s">
        <v>25</v>
      </c>
      <c r="H149" s="5">
        <f>VLOOKUP(E149,'UNIT CODES'!$A$2:$B$5,2,FALSE)*(D149)*(C149)</f>
        <v>103.49000000000001</v>
      </c>
      <c r="I149" s="30">
        <f>VLOOKUP(G149,'UNIT CODES'!$A$2:$B$5,2,FALSE)*(F149)*(C149)</f>
        <v>17.38</v>
      </c>
    </row>
    <row r="150" spans="1:9" x14ac:dyDescent="0.4">
      <c r="A150" s="3">
        <v>146</v>
      </c>
      <c r="B150" s="3" t="s">
        <v>231</v>
      </c>
      <c r="C150" s="3">
        <v>550</v>
      </c>
      <c r="D150" s="4">
        <v>14.44</v>
      </c>
      <c r="E150" s="19" t="s">
        <v>28</v>
      </c>
      <c r="F150" s="3">
        <v>22</v>
      </c>
      <c r="G150" s="19" t="s">
        <v>25</v>
      </c>
      <c r="H150" s="5">
        <f>VLOOKUP(E150,'UNIT CODES'!$A$2:$B$5,2,FALSE)*(D150)*(C150)</f>
        <v>7942</v>
      </c>
      <c r="I150" s="30">
        <f>VLOOKUP(G150,'UNIT CODES'!$A$2:$B$5,2,FALSE)*(F150)*(C150)</f>
        <v>121</v>
      </c>
    </row>
    <row r="151" spans="1:9" x14ac:dyDescent="0.4">
      <c r="A151" s="3">
        <v>147</v>
      </c>
      <c r="B151" s="3" t="s">
        <v>232</v>
      </c>
      <c r="C151" s="3">
        <v>38</v>
      </c>
      <c r="D151" s="4">
        <v>1.71</v>
      </c>
      <c r="E151" s="19" t="s">
        <v>28</v>
      </c>
      <c r="F151" s="3">
        <v>22</v>
      </c>
      <c r="G151" s="19" t="s">
        <v>25</v>
      </c>
      <c r="H151" s="5">
        <f>VLOOKUP(E151,'UNIT CODES'!$A$2:$B$5,2,FALSE)*(D151)*(C151)</f>
        <v>64.98</v>
      </c>
      <c r="I151" s="30">
        <f>VLOOKUP(G151,'UNIT CODES'!$A$2:$B$5,2,FALSE)*(F151)*(C151)</f>
        <v>8.36</v>
      </c>
    </row>
    <row r="152" spans="1:9" x14ac:dyDescent="0.4">
      <c r="A152" s="3">
        <v>148</v>
      </c>
      <c r="B152" s="3" t="s">
        <v>233</v>
      </c>
      <c r="C152" s="3">
        <v>217</v>
      </c>
      <c r="D152" s="4">
        <v>64.87</v>
      </c>
      <c r="E152" s="19" t="s">
        <v>25</v>
      </c>
      <c r="F152" s="3">
        <v>23</v>
      </c>
      <c r="G152" s="19" t="s">
        <v>25</v>
      </c>
      <c r="H152" s="5">
        <f>VLOOKUP(E152,'UNIT CODES'!$A$2:$B$5,2,FALSE)*(D152)*(C152)</f>
        <v>140.76790000000003</v>
      </c>
      <c r="I152" s="30">
        <f>VLOOKUP(G152,'UNIT CODES'!$A$2:$B$5,2,FALSE)*(F152)*(C152)</f>
        <v>49.910000000000004</v>
      </c>
    </row>
    <row r="153" spans="1:9" x14ac:dyDescent="0.4">
      <c r="A153" s="3">
        <v>149</v>
      </c>
      <c r="B153" s="3" t="s">
        <v>234</v>
      </c>
      <c r="C153" s="3">
        <v>61</v>
      </c>
      <c r="D153" s="4">
        <v>7.15</v>
      </c>
      <c r="E153" s="19" t="s">
        <v>28</v>
      </c>
      <c r="F153" s="3">
        <v>23</v>
      </c>
      <c r="G153" s="19" t="s">
        <v>25</v>
      </c>
      <c r="H153" s="5">
        <f>VLOOKUP(E153,'UNIT CODES'!$A$2:$B$5,2,FALSE)*(D153)*(C153)</f>
        <v>436.15000000000003</v>
      </c>
      <c r="I153" s="30">
        <f>VLOOKUP(G153,'UNIT CODES'!$A$2:$B$5,2,FALSE)*(F153)*(C153)</f>
        <v>14.030000000000001</v>
      </c>
    </row>
    <row r="154" spans="1:9" x14ac:dyDescent="0.4">
      <c r="A154" s="3">
        <v>150</v>
      </c>
      <c r="B154" s="3" t="s">
        <v>235</v>
      </c>
      <c r="C154" s="3">
        <v>110</v>
      </c>
      <c r="D154" s="4">
        <v>114.28</v>
      </c>
      <c r="E154" s="19" t="s">
        <v>25</v>
      </c>
      <c r="F154" s="3">
        <v>23</v>
      </c>
      <c r="G154" s="19" t="s">
        <v>25</v>
      </c>
      <c r="H154" s="5">
        <f>VLOOKUP(E154,'UNIT CODES'!$A$2:$B$5,2,FALSE)*(D154)*(C154)</f>
        <v>125.708</v>
      </c>
      <c r="I154" s="30">
        <f>VLOOKUP(G154,'UNIT CODES'!$A$2:$B$5,2,FALSE)*(F154)*(C154)</f>
        <v>25.3</v>
      </c>
    </row>
    <row r="155" spans="1:9" x14ac:dyDescent="0.4">
      <c r="A155" s="3">
        <v>151</v>
      </c>
      <c r="B155" s="3" t="s">
        <v>236</v>
      </c>
      <c r="C155" s="3">
        <v>183</v>
      </c>
      <c r="D155" s="4">
        <v>107.6</v>
      </c>
      <c r="E155" s="19" t="s">
        <v>25</v>
      </c>
      <c r="F155" s="3">
        <v>23</v>
      </c>
      <c r="G155" s="19" t="s">
        <v>25</v>
      </c>
      <c r="H155" s="5">
        <f>VLOOKUP(E155,'UNIT CODES'!$A$2:$B$5,2,FALSE)*(D155)*(C155)</f>
        <v>196.90800000000002</v>
      </c>
      <c r="I155" s="30">
        <f>VLOOKUP(G155,'UNIT CODES'!$A$2:$B$5,2,FALSE)*(F155)*(C155)</f>
        <v>42.09</v>
      </c>
    </row>
    <row r="156" spans="1:9" x14ac:dyDescent="0.4">
      <c r="A156" s="3">
        <v>152</v>
      </c>
      <c r="B156" s="3" t="s">
        <v>237</v>
      </c>
      <c r="C156" s="3">
        <v>129</v>
      </c>
      <c r="D156" s="4">
        <v>1.21</v>
      </c>
      <c r="E156" s="19" t="s">
        <v>28</v>
      </c>
      <c r="F156" s="3">
        <v>2.5</v>
      </c>
      <c r="G156" s="19" t="s">
        <v>25</v>
      </c>
      <c r="H156" s="5">
        <f>VLOOKUP(E156,'UNIT CODES'!$A$2:$B$5,2,FALSE)*(D156)*(C156)</f>
        <v>156.09</v>
      </c>
      <c r="I156" s="30">
        <f>VLOOKUP(G156,'UNIT CODES'!$A$2:$B$5,2,FALSE)*(F156)*(C156)</f>
        <v>3.2250000000000001</v>
      </c>
    </row>
    <row r="157" spans="1:9" x14ac:dyDescent="0.4">
      <c r="A157" s="3">
        <v>153</v>
      </c>
      <c r="B157" s="3" t="s">
        <v>238</v>
      </c>
      <c r="C157" s="3">
        <v>2</v>
      </c>
      <c r="D157" s="4">
        <v>9.2100000000000009</v>
      </c>
      <c r="E157" s="19" t="s">
        <v>28</v>
      </c>
      <c r="F157" s="3">
        <v>23</v>
      </c>
      <c r="G157" s="19" t="s">
        <v>25</v>
      </c>
      <c r="H157" s="5">
        <f>VLOOKUP(E157,'UNIT CODES'!$A$2:$B$5,2,FALSE)*(D157)*(C157)</f>
        <v>18.420000000000002</v>
      </c>
      <c r="I157" s="30">
        <f>VLOOKUP(G157,'UNIT CODES'!$A$2:$B$5,2,FALSE)*(F157)*(C157)</f>
        <v>0.46</v>
      </c>
    </row>
    <row r="158" spans="1:9" x14ac:dyDescent="0.4">
      <c r="A158" s="3">
        <v>154</v>
      </c>
      <c r="B158" s="3" t="s">
        <v>239</v>
      </c>
      <c r="C158" s="79">
        <v>3546</v>
      </c>
      <c r="D158" s="4">
        <v>27.19</v>
      </c>
      <c r="E158" s="19" t="s">
        <v>25</v>
      </c>
      <c r="F158" s="3">
        <v>2.5</v>
      </c>
      <c r="G158" s="19" t="s">
        <v>25</v>
      </c>
      <c r="H158" s="5">
        <f>VLOOKUP(E158,'UNIT CODES'!$A$2:$B$5,2,FALSE)*(D158)*(C158)</f>
        <v>964.15740000000005</v>
      </c>
      <c r="I158" s="30">
        <f>VLOOKUP(G158,'UNIT CODES'!$A$2:$B$5,2,FALSE)*(F158)*(C158)</f>
        <v>88.65</v>
      </c>
    </row>
    <row r="159" spans="1:9" x14ac:dyDescent="0.4">
      <c r="A159" s="3">
        <v>155</v>
      </c>
      <c r="B159" s="3" t="s">
        <v>240</v>
      </c>
      <c r="C159" s="3">
        <v>2</v>
      </c>
      <c r="D159" s="4">
        <v>2.84</v>
      </c>
      <c r="E159" s="19" t="s">
        <v>28</v>
      </c>
      <c r="F159" s="3">
        <v>25</v>
      </c>
      <c r="G159" s="19" t="s">
        <v>25</v>
      </c>
      <c r="H159" s="5">
        <f>VLOOKUP(E159,'UNIT CODES'!$A$2:$B$5,2,FALSE)*(D159)*(C159)</f>
        <v>5.68</v>
      </c>
      <c r="I159" s="30">
        <f>VLOOKUP(G159,'UNIT CODES'!$A$2:$B$5,2,FALSE)*(F159)*(C159)</f>
        <v>0.5</v>
      </c>
    </row>
    <row r="160" spans="1:9" x14ac:dyDescent="0.4">
      <c r="A160" s="3">
        <v>156</v>
      </c>
      <c r="B160" s="3" t="s">
        <v>241</v>
      </c>
      <c r="C160" s="3">
        <v>26</v>
      </c>
      <c r="D160" s="4">
        <v>2.4300000000000002</v>
      </c>
      <c r="E160" s="19" t="s">
        <v>28</v>
      </c>
      <c r="F160" s="3">
        <v>25</v>
      </c>
      <c r="G160" s="19" t="s">
        <v>25</v>
      </c>
      <c r="H160" s="5">
        <f>VLOOKUP(E160,'UNIT CODES'!$A$2:$B$5,2,FALSE)*(D160)*(C160)</f>
        <v>63.180000000000007</v>
      </c>
      <c r="I160" s="30">
        <f>VLOOKUP(G160,'UNIT CODES'!$A$2:$B$5,2,FALSE)*(F160)*(C160)</f>
        <v>6.5</v>
      </c>
    </row>
    <row r="161" spans="1:9" x14ac:dyDescent="0.4">
      <c r="A161" s="3">
        <v>157</v>
      </c>
      <c r="B161" s="3" t="s">
        <v>242</v>
      </c>
      <c r="C161" s="3">
        <v>18</v>
      </c>
      <c r="D161" s="4">
        <v>245.42</v>
      </c>
      <c r="E161" s="19" t="s">
        <v>25</v>
      </c>
      <c r="F161" s="3">
        <v>25</v>
      </c>
      <c r="G161" s="19" t="s">
        <v>25</v>
      </c>
      <c r="H161" s="5">
        <f>VLOOKUP(E161,'UNIT CODES'!$A$2:$B$5,2,FALSE)*(D161)*(C161)</f>
        <v>44.175599999999996</v>
      </c>
      <c r="I161" s="30">
        <f>VLOOKUP(G161,'UNIT CODES'!$A$2:$B$5,2,FALSE)*(F161)*(C161)</f>
        <v>4.5</v>
      </c>
    </row>
    <row r="162" spans="1:9" x14ac:dyDescent="0.4">
      <c r="A162" s="3">
        <v>158</v>
      </c>
      <c r="B162" s="3" t="s">
        <v>243</v>
      </c>
      <c r="C162" s="3">
        <v>22</v>
      </c>
      <c r="D162" s="4">
        <v>62.1</v>
      </c>
      <c r="E162" s="19" t="s">
        <v>25</v>
      </c>
      <c r="F162" s="3">
        <v>2.5</v>
      </c>
      <c r="G162" s="19" t="s">
        <v>25</v>
      </c>
      <c r="H162" s="5">
        <f>VLOOKUP(E162,'UNIT CODES'!$A$2:$B$5,2,FALSE)*(D162)*(C162)</f>
        <v>13.661999999999999</v>
      </c>
      <c r="I162" s="30">
        <f>VLOOKUP(G162,'UNIT CODES'!$A$2:$B$5,2,FALSE)*(F162)*(C162)</f>
        <v>0.55000000000000004</v>
      </c>
    </row>
    <row r="163" spans="1:9" x14ac:dyDescent="0.4">
      <c r="A163" s="3">
        <v>159</v>
      </c>
      <c r="B163" s="3" t="s">
        <v>244</v>
      </c>
      <c r="C163" s="3">
        <v>2</v>
      </c>
      <c r="D163" s="4">
        <v>1.05</v>
      </c>
      <c r="E163" s="19" t="s">
        <v>25</v>
      </c>
      <c r="F163" s="3">
        <v>2.5</v>
      </c>
      <c r="G163" s="19" t="s">
        <v>25</v>
      </c>
      <c r="H163" s="5">
        <f>VLOOKUP(E163,'UNIT CODES'!$A$2:$B$5,2,FALSE)*(D163)*(C163)</f>
        <v>2.1000000000000001E-2</v>
      </c>
      <c r="I163" s="30">
        <f>VLOOKUP(G163,'UNIT CODES'!$A$2:$B$5,2,FALSE)*(F163)*(C163)</f>
        <v>0.05</v>
      </c>
    </row>
    <row r="164" spans="1:9" x14ac:dyDescent="0.4">
      <c r="A164" s="3">
        <v>160</v>
      </c>
      <c r="B164" s="3" t="s">
        <v>245</v>
      </c>
      <c r="C164" s="3">
        <v>9</v>
      </c>
      <c r="D164" s="4">
        <v>3</v>
      </c>
      <c r="E164" s="19" t="s">
        <v>28</v>
      </c>
      <c r="F164" s="3">
        <v>2.5</v>
      </c>
      <c r="G164" s="19" t="s">
        <v>25</v>
      </c>
      <c r="H164" s="15">
        <f>VLOOKUP(E164,'UNIT CODES'!$A$2:$B$5,2,FALSE)*(D164)*(C164)</f>
        <v>27</v>
      </c>
      <c r="I164" s="29">
        <f>VLOOKUP(G164,'UNIT CODES'!$A$2:$B$5,2,FALSE)*(F164)*(C164)</f>
        <v>0.22500000000000001</v>
      </c>
    </row>
    <row r="165" spans="1:9" x14ac:dyDescent="0.4">
      <c r="A165" s="3">
        <v>161</v>
      </c>
      <c r="B165" s="3" t="s">
        <v>246</v>
      </c>
      <c r="C165" s="3">
        <v>67</v>
      </c>
      <c r="D165" s="4">
        <v>3.1</v>
      </c>
      <c r="E165" s="19" t="s">
        <v>25</v>
      </c>
      <c r="F165" s="3">
        <v>22</v>
      </c>
      <c r="G165" s="19" t="s">
        <v>25</v>
      </c>
      <c r="H165" s="15">
        <f>VLOOKUP(E165,'UNIT CODES'!$A$2:$B$5,2,FALSE)*(D165)*(C165)</f>
        <v>2.0770000000000004</v>
      </c>
      <c r="I165" s="30">
        <f>VLOOKUP(G165,'UNIT CODES'!$A$2:$B$5,2,FALSE)*(F165)*(C165)</f>
        <v>14.74</v>
      </c>
    </row>
    <row r="166" spans="1:9" x14ac:dyDescent="0.4">
      <c r="A166" s="3">
        <v>162</v>
      </c>
      <c r="B166" s="3" t="s">
        <v>247</v>
      </c>
      <c r="C166" s="3">
        <v>45</v>
      </c>
      <c r="D166" s="4">
        <v>2.84</v>
      </c>
      <c r="E166" s="19" t="s">
        <v>28</v>
      </c>
      <c r="F166" s="3">
        <v>22</v>
      </c>
      <c r="G166" s="19" t="s">
        <v>25</v>
      </c>
      <c r="H166" s="5">
        <f>VLOOKUP(E166,'UNIT CODES'!$A$2:$B$5,2,FALSE)*(D166)*(C166)</f>
        <v>127.8</v>
      </c>
      <c r="I166" s="30">
        <f>VLOOKUP(G166,'UNIT CODES'!$A$2:$B$5,2,FALSE)*(F166)*(C166)</f>
        <v>9.9</v>
      </c>
    </row>
    <row r="167" spans="1:9" x14ac:dyDescent="0.4">
      <c r="A167" s="3">
        <v>163</v>
      </c>
      <c r="B167" s="3" t="s">
        <v>248</v>
      </c>
      <c r="C167" s="3">
        <v>65</v>
      </c>
      <c r="D167" s="4">
        <v>0.75</v>
      </c>
      <c r="E167" s="19" t="s">
        <v>25</v>
      </c>
      <c r="F167" s="3">
        <v>22</v>
      </c>
      <c r="G167" s="19" t="s">
        <v>25</v>
      </c>
      <c r="H167" s="5">
        <f>VLOOKUP(E167,'UNIT CODES'!$A$2:$B$5,2,FALSE)*(D167)*(C167)</f>
        <v>0.48749999999999999</v>
      </c>
      <c r="I167" s="30">
        <f>VLOOKUP(G167,'UNIT CODES'!$A$2:$B$5,2,FALSE)*(F167)*(C167)</f>
        <v>14.3</v>
      </c>
    </row>
    <row r="168" spans="1:9" x14ac:dyDescent="0.4">
      <c r="A168" s="3">
        <v>164</v>
      </c>
      <c r="B168" s="3" t="s">
        <v>249</v>
      </c>
      <c r="C168" s="79">
        <v>1388</v>
      </c>
      <c r="D168" s="4">
        <v>0.5</v>
      </c>
      <c r="E168" s="19" t="s">
        <v>28</v>
      </c>
      <c r="F168" s="3">
        <v>22</v>
      </c>
      <c r="G168" s="19" t="s">
        <v>25</v>
      </c>
      <c r="H168" s="5">
        <f>VLOOKUP(E168,'UNIT CODES'!$A$2:$B$5,2,FALSE)*(D168)*(C168)</f>
        <v>694</v>
      </c>
      <c r="I168" s="30">
        <f>VLOOKUP(G168,'UNIT CODES'!$A$2:$B$5,2,FALSE)*(F168)*(C168)</f>
        <v>305.36</v>
      </c>
    </row>
    <row r="169" spans="1:9" x14ac:dyDescent="0.4">
      <c r="A169" s="3">
        <v>165</v>
      </c>
      <c r="B169" s="3" t="s">
        <v>250</v>
      </c>
      <c r="C169" s="3">
        <v>167</v>
      </c>
      <c r="D169" s="4">
        <v>0.5</v>
      </c>
      <c r="E169" s="19" t="s">
        <v>28</v>
      </c>
      <c r="F169" s="3">
        <v>22</v>
      </c>
      <c r="G169" s="19" t="s">
        <v>25</v>
      </c>
      <c r="H169" s="5">
        <f>VLOOKUP(E169,'UNIT CODES'!$A$2:$B$5,2,FALSE)*(D169)*(C169)</f>
        <v>83.5</v>
      </c>
      <c r="I169" s="30">
        <f>VLOOKUP(G169,'UNIT CODES'!$A$2:$B$5,2,FALSE)*(F169)*(C169)</f>
        <v>36.74</v>
      </c>
    </row>
    <row r="170" spans="1:9" x14ac:dyDescent="0.4">
      <c r="A170" s="3">
        <v>166</v>
      </c>
      <c r="B170" s="3" t="s">
        <v>251</v>
      </c>
      <c r="C170" s="3">
        <v>141</v>
      </c>
      <c r="D170" s="4">
        <v>1</v>
      </c>
      <c r="E170" s="19" t="s">
        <v>28</v>
      </c>
      <c r="F170" s="3">
        <v>22</v>
      </c>
      <c r="G170" s="19" t="s">
        <v>25</v>
      </c>
      <c r="H170" s="5">
        <f>VLOOKUP(E170,'UNIT CODES'!$A$2:$B$5,2,FALSE)*(D170)*(C170)</f>
        <v>141</v>
      </c>
      <c r="I170" s="30">
        <f>VLOOKUP(G170,'UNIT CODES'!$A$2:$B$5,2,FALSE)*(F170)*(C170)</f>
        <v>31.02</v>
      </c>
    </row>
    <row r="171" spans="1:9" x14ac:dyDescent="0.4">
      <c r="A171" s="3">
        <v>167</v>
      </c>
      <c r="B171" s="3" t="s">
        <v>252</v>
      </c>
      <c r="C171" s="3">
        <v>104</v>
      </c>
      <c r="D171" s="4">
        <v>2.37</v>
      </c>
      <c r="E171" s="19" t="s">
        <v>28</v>
      </c>
      <c r="F171" s="3">
        <v>26</v>
      </c>
      <c r="G171" s="19" t="s">
        <v>25</v>
      </c>
      <c r="H171" s="5">
        <f>VLOOKUP(E171,'UNIT CODES'!$A$2:$B$5,2,FALSE)*(D171)*(C171)</f>
        <v>246.48000000000002</v>
      </c>
      <c r="I171" s="30">
        <f>VLOOKUP(G171,'UNIT CODES'!$A$2:$B$5,2,FALSE)*(F171)*(C171)</f>
        <v>27.04</v>
      </c>
    </row>
    <row r="172" spans="1:9" x14ac:dyDescent="0.4">
      <c r="A172" s="3">
        <v>168</v>
      </c>
      <c r="B172" s="3" t="s">
        <v>253</v>
      </c>
      <c r="C172" s="79">
        <v>3111</v>
      </c>
      <c r="D172" s="4">
        <v>2.5299999999999998</v>
      </c>
      <c r="E172" s="19" t="s">
        <v>28</v>
      </c>
      <c r="F172" s="3">
        <v>22</v>
      </c>
      <c r="G172" s="19" t="s">
        <v>25</v>
      </c>
      <c r="H172" s="5">
        <f>VLOOKUP(E172,'UNIT CODES'!$A$2:$B$5,2,FALSE)*(D172)*(C172)</f>
        <v>7870.829999999999</v>
      </c>
      <c r="I172" s="30">
        <f>VLOOKUP(G172,'UNIT CODES'!$A$2:$B$5,2,FALSE)*(F172)*(C172)</f>
        <v>684.42</v>
      </c>
    </row>
    <row r="173" spans="1:9" x14ac:dyDescent="0.4">
      <c r="A173" s="3">
        <v>169</v>
      </c>
      <c r="B173" s="3" t="s">
        <v>254</v>
      </c>
      <c r="C173" s="3">
        <v>42</v>
      </c>
      <c r="D173" s="4">
        <v>2</v>
      </c>
      <c r="E173" s="19" t="s">
        <v>28</v>
      </c>
      <c r="F173" s="3">
        <v>22</v>
      </c>
      <c r="G173" s="19" t="s">
        <v>25</v>
      </c>
      <c r="H173" s="5">
        <f>VLOOKUP(E173,'UNIT CODES'!$A$2:$B$5,2,FALSE)*(D173)*(C173)</f>
        <v>84</v>
      </c>
      <c r="I173" s="30">
        <f>VLOOKUP(G173,'UNIT CODES'!$A$2:$B$5,2,FALSE)*(F173)*(C173)</f>
        <v>9.24</v>
      </c>
    </row>
    <row r="174" spans="1:9" x14ac:dyDescent="0.4">
      <c r="A174" s="3">
        <v>170</v>
      </c>
      <c r="B174" s="3" t="s">
        <v>255</v>
      </c>
      <c r="C174" s="3">
        <v>2</v>
      </c>
      <c r="D174" s="4">
        <v>473.53</v>
      </c>
      <c r="E174" s="19" t="s">
        <v>25</v>
      </c>
      <c r="F174" s="3">
        <v>0.35</v>
      </c>
      <c r="G174" s="19" t="s">
        <v>28</v>
      </c>
      <c r="H174" s="5">
        <f>VLOOKUP(E174,'UNIT CODES'!$A$2:$B$5,2,FALSE)*(D174)*(C174)</f>
        <v>9.4705999999999992</v>
      </c>
      <c r="I174" s="30">
        <f>VLOOKUP(G174,'UNIT CODES'!$A$2:$B$5,2,FALSE)*(F174)*(C174)</f>
        <v>0.7</v>
      </c>
    </row>
    <row r="175" spans="1:9" x14ac:dyDescent="0.4">
      <c r="A175" s="3">
        <v>171</v>
      </c>
      <c r="B175" s="3" t="s">
        <v>256</v>
      </c>
      <c r="C175" s="3">
        <v>2</v>
      </c>
      <c r="D175" s="4">
        <v>15</v>
      </c>
      <c r="E175" s="19" t="s">
        <v>28</v>
      </c>
      <c r="F175" s="3">
        <v>7.0000000000000007E-2</v>
      </c>
      <c r="G175" s="19" t="s">
        <v>28</v>
      </c>
      <c r="H175" s="5">
        <f>VLOOKUP(E175,'UNIT CODES'!$A$2:$B$5,2,FALSE)*(D175)*(C175)</f>
        <v>30</v>
      </c>
      <c r="I175" s="30">
        <f>VLOOKUP(G175,'UNIT CODES'!$A$2:$B$5,2,FALSE)*(F175)*(C175)</f>
        <v>0.14000000000000001</v>
      </c>
    </row>
    <row r="176" spans="1:9" x14ac:dyDescent="0.4">
      <c r="A176" s="3">
        <v>172</v>
      </c>
      <c r="B176" s="3" t="s">
        <v>257</v>
      </c>
      <c r="C176" s="3">
        <v>76</v>
      </c>
      <c r="D176" s="4">
        <v>385.64</v>
      </c>
      <c r="E176" s="19" t="s">
        <v>29</v>
      </c>
      <c r="F176" s="3">
        <v>3</v>
      </c>
      <c r="G176" s="19" t="s">
        <v>25</v>
      </c>
      <c r="H176" s="5">
        <f>VLOOKUP(E176,'UNIT CODES'!$A$2:$B$5,2,FALSE)*(D176)*(C176)</f>
        <v>29.308639999999997</v>
      </c>
      <c r="I176" s="30">
        <f>VLOOKUP(G176,'UNIT CODES'!$A$2:$B$5,2,FALSE)*(F176)*(C176)</f>
        <v>2.2799999999999998</v>
      </c>
    </row>
    <row r="177" spans="1:9" x14ac:dyDescent="0.4">
      <c r="A177" s="3">
        <v>173</v>
      </c>
      <c r="B177" s="3" t="s">
        <v>258</v>
      </c>
      <c r="C177" s="3">
        <v>69</v>
      </c>
      <c r="D177" s="4">
        <v>30</v>
      </c>
      <c r="E177" s="19" t="s">
        <v>28</v>
      </c>
      <c r="F177" s="3">
        <v>1</v>
      </c>
      <c r="G177" s="19" t="s">
        <v>28</v>
      </c>
      <c r="H177" s="5">
        <f>VLOOKUP(E177,'UNIT CODES'!$A$2:$B$5,2,FALSE)*(D177)*(C177)</f>
        <v>2070</v>
      </c>
      <c r="I177" s="30">
        <f>VLOOKUP(G177,'UNIT CODES'!$A$2:$B$5,2,FALSE)*(F177)*(C177)</f>
        <v>69</v>
      </c>
    </row>
    <row r="178" spans="1:9" x14ac:dyDescent="0.4">
      <c r="A178" s="3">
        <v>174</v>
      </c>
      <c r="B178" s="3" t="s">
        <v>259</v>
      </c>
      <c r="C178" s="3">
        <v>8</v>
      </c>
      <c r="D178" s="4">
        <v>40</v>
      </c>
      <c r="E178" s="85" t="s">
        <v>28</v>
      </c>
      <c r="F178" s="3">
        <v>1</v>
      </c>
      <c r="G178" s="19" t="s">
        <v>28</v>
      </c>
      <c r="H178" s="5">
        <f>VLOOKUP(E178,'UNIT CODES'!$A$2:$B$5,2,FALSE)*(D178)*(C178)</f>
        <v>320</v>
      </c>
      <c r="I178" s="30">
        <f>VLOOKUP(G178,'UNIT CODES'!$A$2:$B$5,2,FALSE)*(F178)*(C178)</f>
        <v>8</v>
      </c>
    </row>
    <row r="179" spans="1:9" x14ac:dyDescent="0.4">
      <c r="A179" s="3">
        <v>175</v>
      </c>
      <c r="B179" s="3" t="s">
        <v>260</v>
      </c>
      <c r="C179" s="3">
        <v>8</v>
      </c>
      <c r="D179" s="4">
        <v>35</v>
      </c>
      <c r="E179" s="19" t="s">
        <v>28</v>
      </c>
      <c r="F179" s="3">
        <v>0.35</v>
      </c>
      <c r="G179" s="19" t="s">
        <v>28</v>
      </c>
      <c r="H179" s="5">
        <f>VLOOKUP(E179,'UNIT CODES'!$A$2:$B$5,2,FALSE)*(D179)*(C179)</f>
        <v>280</v>
      </c>
      <c r="I179" s="30">
        <f>VLOOKUP(G179,'UNIT CODES'!$A$2:$B$5,2,FALSE)*(F179)*(C179)</f>
        <v>2.8</v>
      </c>
    </row>
    <row r="180" spans="1:9" x14ac:dyDescent="0.4">
      <c r="A180" s="3">
        <v>176</v>
      </c>
      <c r="B180" s="3" t="s">
        <v>261</v>
      </c>
      <c r="C180" s="3">
        <v>12</v>
      </c>
      <c r="D180" s="4">
        <v>120</v>
      </c>
      <c r="E180" s="19" t="s">
        <v>28</v>
      </c>
      <c r="F180" s="3">
        <v>1</v>
      </c>
      <c r="G180" s="19" t="s">
        <v>28</v>
      </c>
      <c r="H180" s="5">
        <f>VLOOKUP(E180,'UNIT CODES'!$A$2:$B$5,2,FALSE)*(D180)*(C180)</f>
        <v>1440</v>
      </c>
      <c r="I180" s="30">
        <f>VLOOKUP(G180,'UNIT CODES'!$A$2:$B$5,2,FALSE)*(F180)*(C180)</f>
        <v>12</v>
      </c>
    </row>
    <row r="181" spans="1:9" x14ac:dyDescent="0.4">
      <c r="A181" s="3">
        <v>177</v>
      </c>
      <c r="B181" s="3" t="s">
        <v>262</v>
      </c>
      <c r="C181" s="3">
        <v>2</v>
      </c>
      <c r="D181" s="4">
        <v>210</v>
      </c>
      <c r="E181" s="19" t="s">
        <v>28</v>
      </c>
      <c r="F181" s="3">
        <v>2.5</v>
      </c>
      <c r="G181" s="19" t="s">
        <v>28</v>
      </c>
      <c r="H181" s="5">
        <f>VLOOKUP(E181,'UNIT CODES'!$A$2:$B$5,2,FALSE)*(D181)*(C181)</f>
        <v>420</v>
      </c>
      <c r="I181" s="30">
        <f>VLOOKUP(G181,'UNIT CODES'!$A$2:$B$5,2,FALSE)*(F181)*(C181)</f>
        <v>5</v>
      </c>
    </row>
    <row r="182" spans="1:9" x14ac:dyDescent="0.4">
      <c r="A182" s="3">
        <v>178</v>
      </c>
      <c r="B182" s="3" t="s">
        <v>263</v>
      </c>
      <c r="C182" s="3">
        <v>506</v>
      </c>
      <c r="D182" s="4">
        <v>3.18</v>
      </c>
      <c r="E182" s="19" t="s">
        <v>28</v>
      </c>
      <c r="F182" s="3">
        <v>10</v>
      </c>
      <c r="G182" s="19" t="s">
        <v>25</v>
      </c>
      <c r="H182" s="5">
        <f>VLOOKUP(E182,'UNIT CODES'!$A$2:$B$5,2,FALSE)*(D182)*(C182)</f>
        <v>1609.0800000000002</v>
      </c>
      <c r="I182" s="30">
        <f>VLOOKUP(G182,'UNIT CODES'!$A$2:$B$5,2,FALSE)*(F182)*(C182)</f>
        <v>50.6</v>
      </c>
    </row>
    <row r="183" spans="1:9" x14ac:dyDescent="0.4">
      <c r="A183" s="3">
        <v>179</v>
      </c>
      <c r="B183" s="3" t="s">
        <v>264</v>
      </c>
      <c r="C183" s="3">
        <v>2</v>
      </c>
      <c r="D183" s="80">
        <v>0</v>
      </c>
      <c r="E183" s="19" t="s">
        <v>25</v>
      </c>
      <c r="F183" s="3">
        <v>2.6</v>
      </c>
      <c r="G183" s="19" t="s">
        <v>25</v>
      </c>
      <c r="H183" s="5">
        <f>VLOOKUP(E183,'UNIT CODES'!$A$2:$B$5,2,FALSE)*(D183)*(C183)</f>
        <v>0</v>
      </c>
      <c r="I183" s="30">
        <f>VLOOKUP(G183,'UNIT CODES'!$A$2:$B$5,2,FALSE)*(F183)*(C183)</f>
        <v>5.2000000000000005E-2</v>
      </c>
    </row>
    <row r="184" spans="1:9" x14ac:dyDescent="0.4">
      <c r="A184" s="3">
        <v>180</v>
      </c>
      <c r="B184" s="3" t="s">
        <v>265</v>
      </c>
      <c r="C184" s="79">
        <v>2090</v>
      </c>
      <c r="D184" s="80">
        <v>0</v>
      </c>
      <c r="E184" s="19" t="s">
        <v>25</v>
      </c>
      <c r="F184" s="3">
        <v>3</v>
      </c>
      <c r="G184" s="19" t="s">
        <v>25</v>
      </c>
      <c r="H184" s="5">
        <f>VLOOKUP(E184,'UNIT CODES'!$A$2:$B$5,2,FALSE)*(D184)*(C184)</f>
        <v>0</v>
      </c>
      <c r="I184" s="30">
        <f>VLOOKUP(G184,'UNIT CODES'!$A$2:$B$5,2,FALSE)*(F184)*(C184)</f>
        <v>62.699999999999996</v>
      </c>
    </row>
    <row r="185" spans="1:9" x14ac:dyDescent="0.4">
      <c r="A185" s="3">
        <v>181</v>
      </c>
      <c r="B185" s="3" t="s">
        <v>266</v>
      </c>
      <c r="C185" s="3">
        <v>84</v>
      </c>
      <c r="D185" s="80">
        <v>0</v>
      </c>
      <c r="E185" s="19" t="s">
        <v>25</v>
      </c>
      <c r="F185" s="3">
        <v>2.8</v>
      </c>
      <c r="G185" s="19" t="s">
        <v>25</v>
      </c>
      <c r="H185" s="5">
        <f>VLOOKUP(E185,'UNIT CODES'!$A$2:$B$5,2,FALSE)*(D185)*(C185)</f>
        <v>0</v>
      </c>
      <c r="I185" s="30">
        <f>VLOOKUP(G185,'UNIT CODES'!$A$2:$B$5,2,FALSE)*(F185)*(C185)</f>
        <v>2.3519999999999999</v>
      </c>
    </row>
    <row r="186" spans="1:9" x14ac:dyDescent="0.4">
      <c r="A186" s="3">
        <v>182</v>
      </c>
      <c r="B186" s="3" t="s">
        <v>267</v>
      </c>
      <c r="C186" s="3">
        <v>132</v>
      </c>
      <c r="D186" s="80">
        <v>0</v>
      </c>
      <c r="E186" s="19" t="s">
        <v>25</v>
      </c>
      <c r="F186" s="3">
        <v>3</v>
      </c>
      <c r="G186" s="19" t="s">
        <v>25</v>
      </c>
      <c r="H186" s="5">
        <f>VLOOKUP(E186,'UNIT CODES'!$A$2:$B$5,2,FALSE)*(D186)*(C186)</f>
        <v>0</v>
      </c>
      <c r="I186" s="30">
        <f>VLOOKUP(G186,'UNIT CODES'!$A$2:$B$5,2,FALSE)*(F186)*(C186)</f>
        <v>3.96</v>
      </c>
    </row>
    <row r="187" spans="1:9" x14ac:dyDescent="0.4">
      <c r="A187" s="3">
        <v>183</v>
      </c>
      <c r="B187" s="3" t="s">
        <v>268</v>
      </c>
      <c r="C187" s="3">
        <v>248</v>
      </c>
      <c r="D187" s="80">
        <v>0</v>
      </c>
      <c r="E187" s="19" t="s">
        <v>25</v>
      </c>
      <c r="F187" s="3">
        <v>1.5</v>
      </c>
      <c r="G187" s="19" t="s">
        <v>25</v>
      </c>
      <c r="H187" s="5">
        <f>VLOOKUP(E187,'UNIT CODES'!$A$2:$B$5,2,FALSE)*(D187)*(C187)</f>
        <v>0</v>
      </c>
      <c r="I187" s="30">
        <f>VLOOKUP(G187,'UNIT CODES'!$A$2:$B$5,2,FALSE)*(F187)*(C187)</f>
        <v>3.7199999999999998</v>
      </c>
    </row>
    <row r="188" spans="1:9" x14ac:dyDescent="0.4">
      <c r="A188" s="3">
        <v>184</v>
      </c>
      <c r="B188" s="3" t="s">
        <v>269</v>
      </c>
      <c r="C188" s="3">
        <v>12</v>
      </c>
      <c r="D188" s="4">
        <v>5</v>
      </c>
      <c r="E188" s="19" t="s">
        <v>28</v>
      </c>
      <c r="F188" s="3">
        <v>10</v>
      </c>
      <c r="G188" s="19" t="s">
        <v>25</v>
      </c>
      <c r="H188" s="5">
        <f>VLOOKUP(E188,'UNIT CODES'!$A$2:$B$5,2,FALSE)*(D188)*(C188)</f>
        <v>60</v>
      </c>
      <c r="I188" s="30">
        <f>VLOOKUP(G188,'UNIT CODES'!$A$2:$B$5,2,FALSE)*(F188)*(C188)</f>
        <v>1.2000000000000002</v>
      </c>
    </row>
    <row r="189" spans="1:9" x14ac:dyDescent="0.4">
      <c r="A189" s="3">
        <v>185</v>
      </c>
      <c r="B189" s="3" t="s">
        <v>270</v>
      </c>
      <c r="C189" s="3">
        <v>658</v>
      </c>
      <c r="D189" s="4">
        <v>1</v>
      </c>
      <c r="E189" s="19" t="s">
        <v>28</v>
      </c>
      <c r="F189" s="3">
        <v>0.01</v>
      </c>
      <c r="G189" s="19" t="s">
        <v>28</v>
      </c>
      <c r="H189" s="5">
        <f>VLOOKUP(E189,'UNIT CODES'!$A$2:$B$5,2,FALSE)*(D189)*(C189)</f>
        <v>658</v>
      </c>
      <c r="I189" s="30">
        <f>VLOOKUP(G189,'UNIT CODES'!$A$2:$B$5,2,FALSE)*(F189)*(C189)</f>
        <v>6.58</v>
      </c>
    </row>
    <row r="190" spans="1:9" x14ac:dyDescent="0.4">
      <c r="A190" s="3">
        <v>186</v>
      </c>
      <c r="B190" s="3" t="s">
        <v>271</v>
      </c>
      <c r="C190" s="3">
        <v>8</v>
      </c>
      <c r="D190" s="4">
        <v>48</v>
      </c>
      <c r="E190" s="19" t="s">
        <v>28</v>
      </c>
      <c r="F190" s="3">
        <v>0.33</v>
      </c>
      <c r="G190" s="19" t="s">
        <v>28</v>
      </c>
      <c r="H190" s="5">
        <f>VLOOKUP(E190,'UNIT CODES'!$A$2:$B$5,2,FALSE)*(D190)*(C190)</f>
        <v>384</v>
      </c>
      <c r="I190" s="30">
        <f>VLOOKUP(G190,'UNIT CODES'!$A$2:$B$5,2,FALSE)*(F190)*(C190)</f>
        <v>2.64</v>
      </c>
    </row>
    <row r="191" spans="1:9" x14ac:dyDescent="0.4">
      <c r="A191" s="3">
        <v>187</v>
      </c>
      <c r="B191" s="3" t="s">
        <v>272</v>
      </c>
      <c r="C191" s="3">
        <v>270</v>
      </c>
      <c r="D191" s="4">
        <v>0.4</v>
      </c>
      <c r="E191" s="19" t="s">
        <v>28</v>
      </c>
      <c r="F191" s="3">
        <v>3</v>
      </c>
      <c r="G191" s="19" t="s">
        <v>25</v>
      </c>
      <c r="H191" s="5">
        <f>VLOOKUP(E191,'UNIT CODES'!$A$2:$B$5,2,FALSE)*(D191)*(C191)</f>
        <v>108</v>
      </c>
      <c r="I191" s="30">
        <f>VLOOKUP(G191,'UNIT CODES'!$A$2:$B$5,2,FALSE)*(F191)*(C191)</f>
        <v>8.1</v>
      </c>
    </row>
    <row r="192" spans="1:9" x14ac:dyDescent="0.4">
      <c r="A192" s="3">
        <v>188</v>
      </c>
      <c r="B192" s="3" t="s">
        <v>273</v>
      </c>
      <c r="C192" s="3">
        <v>141</v>
      </c>
      <c r="D192" s="4">
        <v>0.77</v>
      </c>
      <c r="E192" s="19" t="s">
        <v>28</v>
      </c>
      <c r="F192" s="3">
        <v>4.5</v>
      </c>
      <c r="G192" s="19" t="s">
        <v>25</v>
      </c>
      <c r="H192" s="5">
        <f>VLOOKUP(E192,'UNIT CODES'!$A$2:$B$5,2,FALSE)*(D192)*(C192)</f>
        <v>108.57000000000001</v>
      </c>
      <c r="I192" s="30">
        <f>VLOOKUP(G192,'UNIT CODES'!$A$2:$B$5,2,FALSE)*(F192)*(C192)</f>
        <v>6.3449999999999998</v>
      </c>
    </row>
    <row r="193" spans="1:9" x14ac:dyDescent="0.4">
      <c r="A193" s="3">
        <v>189</v>
      </c>
      <c r="B193" s="3" t="s">
        <v>274</v>
      </c>
      <c r="C193" s="3">
        <v>104</v>
      </c>
      <c r="D193" s="4">
        <v>2.31</v>
      </c>
      <c r="E193" s="19" t="s">
        <v>28</v>
      </c>
      <c r="F193" s="3">
        <v>6</v>
      </c>
      <c r="G193" s="19" t="s">
        <v>25</v>
      </c>
      <c r="H193" s="5">
        <f>VLOOKUP(E193,'UNIT CODES'!$A$2:$B$5,2,FALSE)*(D193)*(C193)</f>
        <v>240.24</v>
      </c>
      <c r="I193" s="30">
        <f>VLOOKUP(G193,'UNIT CODES'!$A$2:$B$5,2,FALSE)*(F193)*(C193)</f>
        <v>6.24</v>
      </c>
    </row>
    <row r="194" spans="1:9" x14ac:dyDescent="0.4">
      <c r="A194" s="3">
        <v>190</v>
      </c>
      <c r="B194" s="3" t="s">
        <v>275</v>
      </c>
      <c r="C194" s="3">
        <v>1</v>
      </c>
      <c r="D194" s="4">
        <v>0.64</v>
      </c>
      <c r="E194" s="19" t="s">
        <v>28</v>
      </c>
      <c r="F194" s="3">
        <v>3</v>
      </c>
      <c r="G194" s="19" t="s">
        <v>25</v>
      </c>
      <c r="H194" s="5">
        <f>VLOOKUP(E194,'UNIT CODES'!$A$2:$B$5,2,FALSE)*(D194)*(C194)</f>
        <v>0.64</v>
      </c>
      <c r="I194" s="30">
        <f>VLOOKUP(G194,'UNIT CODES'!$A$2:$B$5,2,FALSE)*(F194)*(C194)</f>
        <v>0.03</v>
      </c>
    </row>
    <row r="195" spans="1:9" x14ac:dyDescent="0.4">
      <c r="A195" s="3">
        <v>191</v>
      </c>
      <c r="B195" s="3" t="s">
        <v>276</v>
      </c>
      <c r="C195" s="79">
        <v>1308</v>
      </c>
      <c r="D195" s="4">
        <v>0.35</v>
      </c>
      <c r="E195" s="19" t="s">
        <v>28</v>
      </c>
      <c r="F195" s="3">
        <v>2.7</v>
      </c>
      <c r="G195" s="19" t="s">
        <v>25</v>
      </c>
      <c r="H195" s="5">
        <f>VLOOKUP(E195,'UNIT CODES'!$A$2:$B$5,2,FALSE)*(D195)*(C195)</f>
        <v>457.79999999999995</v>
      </c>
      <c r="I195" s="30">
        <f>VLOOKUP(G195,'UNIT CODES'!$A$2:$B$5,2,FALSE)*(F195)*(C195)</f>
        <v>35.316000000000003</v>
      </c>
    </row>
    <row r="196" spans="1:9" x14ac:dyDescent="0.4">
      <c r="A196" s="3">
        <v>192</v>
      </c>
      <c r="B196" s="3" t="s">
        <v>277</v>
      </c>
      <c r="C196" s="3">
        <v>9</v>
      </c>
      <c r="D196" s="4">
        <v>0.67</v>
      </c>
      <c r="E196" s="19" t="s">
        <v>28</v>
      </c>
      <c r="F196" s="3">
        <v>3.9</v>
      </c>
      <c r="G196" s="19" t="s">
        <v>25</v>
      </c>
      <c r="H196" s="5">
        <f>VLOOKUP(E196,'UNIT CODES'!$A$2:$B$5,2,FALSE)*(D196)*(C196)</f>
        <v>6.03</v>
      </c>
      <c r="I196" s="30">
        <f>VLOOKUP(G196,'UNIT CODES'!$A$2:$B$5,2,FALSE)*(F196)*(C196)</f>
        <v>0.35099999999999998</v>
      </c>
    </row>
    <row r="197" spans="1:9" x14ac:dyDescent="0.4">
      <c r="A197" s="3">
        <v>193</v>
      </c>
      <c r="B197" s="3" t="s">
        <v>278</v>
      </c>
      <c r="C197" s="3">
        <v>4</v>
      </c>
      <c r="D197" s="4">
        <v>0.7</v>
      </c>
      <c r="E197" s="19" t="s">
        <v>28</v>
      </c>
      <c r="F197" s="3">
        <v>3</v>
      </c>
      <c r="G197" s="19" t="s">
        <v>25</v>
      </c>
      <c r="H197" s="5">
        <f>VLOOKUP(E197,'UNIT CODES'!$A$2:$B$5,2,FALSE)*(D197)*(C197)</f>
        <v>2.8</v>
      </c>
      <c r="I197" s="30">
        <f>VLOOKUP(G197,'UNIT CODES'!$A$2:$B$5,2,FALSE)*(F197)*(C197)</f>
        <v>0.12</v>
      </c>
    </row>
    <row r="198" spans="1:9" x14ac:dyDescent="0.4">
      <c r="A198" s="3">
        <v>194</v>
      </c>
      <c r="B198" s="3" t="s">
        <v>279</v>
      </c>
      <c r="C198" s="3">
        <v>35</v>
      </c>
      <c r="D198" s="4">
        <v>49.51</v>
      </c>
      <c r="E198" s="19" t="s">
        <v>28</v>
      </c>
      <c r="F198" s="3">
        <v>6</v>
      </c>
      <c r="G198" s="19" t="s">
        <v>25</v>
      </c>
      <c r="H198" s="5">
        <f>VLOOKUP(E198,'UNIT CODES'!$A$2:$B$5,2,FALSE)*(D198)*(C198)</f>
        <v>1732.85</v>
      </c>
      <c r="I198" s="30">
        <f>VLOOKUP(G198,'UNIT CODES'!$A$2:$B$5,2,FALSE)*(F198)*(C198)</f>
        <v>2.1</v>
      </c>
    </row>
    <row r="199" spans="1:9" x14ac:dyDescent="0.4">
      <c r="A199" s="3">
        <v>195</v>
      </c>
      <c r="B199" s="3" t="s">
        <v>280</v>
      </c>
      <c r="C199" s="3">
        <v>67</v>
      </c>
      <c r="D199" s="4">
        <v>2.38</v>
      </c>
      <c r="E199" s="19" t="s">
        <v>28</v>
      </c>
      <c r="F199" s="3">
        <v>3</v>
      </c>
      <c r="G199" s="19" t="s">
        <v>25</v>
      </c>
      <c r="H199" s="5">
        <f>VLOOKUP(E199,'UNIT CODES'!$A$2:$B$5,2,FALSE)*(D199)*(C199)</f>
        <v>159.45999999999998</v>
      </c>
      <c r="I199" s="30">
        <f>VLOOKUP(G199,'UNIT CODES'!$A$2:$B$5,2,FALSE)*(F199)*(C199)</f>
        <v>2.0099999999999998</v>
      </c>
    </row>
    <row r="200" spans="1:9" x14ac:dyDescent="0.4">
      <c r="A200" s="3">
        <v>196</v>
      </c>
      <c r="B200" s="84" t="s">
        <v>335</v>
      </c>
      <c r="C200" s="3">
        <v>593</v>
      </c>
      <c r="D200" s="4">
        <v>3</v>
      </c>
      <c r="E200" s="19" t="s">
        <v>28</v>
      </c>
      <c r="F200" s="3">
        <v>14</v>
      </c>
      <c r="G200" s="19" t="s">
        <v>25</v>
      </c>
      <c r="H200" s="5">
        <f>VLOOKUP(E200,'UNIT CODES'!$A$2:$B$5,2,FALSE)*(D200)*(C200)</f>
        <v>1779</v>
      </c>
      <c r="I200" s="30">
        <f>VLOOKUP(G200,'UNIT CODES'!$A$2:$B$5,2,FALSE)*(F200)*(C200)</f>
        <v>83.02000000000001</v>
      </c>
    </row>
    <row r="201" spans="1:9" x14ac:dyDescent="0.4">
      <c r="A201" s="3">
        <v>197</v>
      </c>
      <c r="B201" s="3" t="s">
        <v>281</v>
      </c>
      <c r="C201" s="3">
        <v>328</v>
      </c>
      <c r="D201" s="4">
        <v>5</v>
      </c>
      <c r="E201" s="19" t="s">
        <v>28</v>
      </c>
      <c r="F201" s="3">
        <v>20</v>
      </c>
      <c r="G201" s="19" t="s">
        <v>25</v>
      </c>
      <c r="H201" s="5">
        <f>VLOOKUP(E201,'UNIT CODES'!$A$2:$B$5,2,FALSE)*(D201)*(C201)</f>
        <v>1640</v>
      </c>
      <c r="I201" s="30">
        <f>VLOOKUP(G201,'UNIT CODES'!$A$2:$B$5,2,FALSE)*(F201)*(C201)</f>
        <v>65.600000000000009</v>
      </c>
    </row>
    <row r="202" spans="1:9" x14ac:dyDescent="0.4">
      <c r="A202" s="3">
        <v>198</v>
      </c>
      <c r="B202" s="3" t="s">
        <v>282</v>
      </c>
      <c r="C202" s="3">
        <v>11</v>
      </c>
      <c r="D202" s="4">
        <v>5.26</v>
      </c>
      <c r="E202" s="19" t="s">
        <v>28</v>
      </c>
      <c r="F202" s="3">
        <v>22</v>
      </c>
      <c r="G202" s="19" t="s">
        <v>25</v>
      </c>
      <c r="H202" s="5">
        <f>VLOOKUP(E202,'UNIT CODES'!$A$2:$B$5,2,FALSE)*(D202)*(C202)</f>
        <v>57.86</v>
      </c>
      <c r="I202" s="30">
        <f>VLOOKUP(G202,'UNIT CODES'!$A$2:$B$5,2,FALSE)*(F202)*(C202)</f>
        <v>2.42</v>
      </c>
    </row>
    <row r="203" spans="1:9" x14ac:dyDescent="0.4">
      <c r="A203" s="3">
        <v>199</v>
      </c>
      <c r="B203" s="3" t="s">
        <v>283</v>
      </c>
      <c r="C203" s="3">
        <v>4</v>
      </c>
      <c r="D203" s="4">
        <v>40</v>
      </c>
      <c r="E203" s="19" t="s">
        <v>28</v>
      </c>
      <c r="F203" s="3">
        <v>0.35</v>
      </c>
      <c r="G203" s="19" t="s">
        <v>28</v>
      </c>
      <c r="H203" s="5">
        <f>VLOOKUP(E203,'UNIT CODES'!$A$2:$B$5,2,FALSE)*(D203)*(C203)</f>
        <v>160</v>
      </c>
      <c r="I203" s="30">
        <f>VLOOKUP(G203,'UNIT CODES'!$A$2:$B$5,2,FALSE)*(F203)*(C203)</f>
        <v>1.4</v>
      </c>
    </row>
    <row r="204" spans="1:9" x14ac:dyDescent="0.4">
      <c r="A204" s="3">
        <v>200</v>
      </c>
      <c r="B204" s="3" t="s">
        <v>284</v>
      </c>
      <c r="C204" s="3">
        <v>4</v>
      </c>
      <c r="D204" s="4">
        <v>120</v>
      </c>
      <c r="E204" s="19" t="s">
        <v>25</v>
      </c>
      <c r="F204" s="3">
        <v>2.5</v>
      </c>
      <c r="G204" s="19" t="s">
        <v>25</v>
      </c>
      <c r="H204" s="5">
        <f>VLOOKUP(E204,'UNIT CODES'!$A$2:$B$5,2,FALSE)*(D204)*(C204)</f>
        <v>4.8</v>
      </c>
      <c r="I204" s="30">
        <f>VLOOKUP(G204,'UNIT CODES'!$A$2:$B$5,2,FALSE)*(F204)*(C204)</f>
        <v>0.1</v>
      </c>
    </row>
    <row r="205" spans="1:9" x14ac:dyDescent="0.4">
      <c r="A205" s="3">
        <v>201</v>
      </c>
      <c r="B205" s="3" t="s">
        <v>285</v>
      </c>
      <c r="C205" s="3">
        <v>3</v>
      </c>
      <c r="D205" s="4">
        <v>75</v>
      </c>
      <c r="E205" s="19" t="s">
        <v>28</v>
      </c>
      <c r="F205" s="3">
        <v>0.6</v>
      </c>
      <c r="G205" s="19" t="s">
        <v>28</v>
      </c>
      <c r="H205" s="5">
        <f>VLOOKUP(E205,'UNIT CODES'!$A$2:$B$5,2,FALSE)*(D205)*(C205)</f>
        <v>225</v>
      </c>
      <c r="I205" s="30">
        <f>VLOOKUP(G205,'UNIT CODES'!$A$2:$B$5,2,FALSE)*(F205)*(C205)</f>
        <v>1.7999999999999998</v>
      </c>
    </row>
    <row r="206" spans="1:9" x14ac:dyDescent="0.4">
      <c r="A206" s="3">
        <v>202</v>
      </c>
      <c r="B206" s="3" t="s">
        <v>286</v>
      </c>
      <c r="C206" s="3">
        <v>1</v>
      </c>
      <c r="D206" s="4">
        <v>2.66</v>
      </c>
      <c r="E206" s="19" t="s">
        <v>28</v>
      </c>
      <c r="F206" s="3">
        <v>20</v>
      </c>
      <c r="G206" s="19" t="s">
        <v>25</v>
      </c>
      <c r="H206" s="5">
        <f>VLOOKUP(E206,'UNIT CODES'!$A$2:$B$5,2,FALSE)*(D206)*(C206)</f>
        <v>2.66</v>
      </c>
      <c r="I206" s="30">
        <f>VLOOKUP(G206,'UNIT CODES'!$A$2:$B$5,2,FALSE)*(F206)*(C206)</f>
        <v>0.2</v>
      </c>
    </row>
    <row r="207" spans="1:9" x14ac:dyDescent="0.4">
      <c r="A207" s="3">
        <v>203</v>
      </c>
      <c r="B207" s="3" t="s">
        <v>287</v>
      </c>
      <c r="C207" s="3">
        <v>22</v>
      </c>
      <c r="D207" s="4">
        <v>6.5</v>
      </c>
      <c r="E207" s="19" t="s">
        <v>28</v>
      </c>
      <c r="F207" s="3">
        <v>35</v>
      </c>
      <c r="G207" s="19" t="s">
        <v>25</v>
      </c>
      <c r="H207" s="5">
        <f>VLOOKUP(E207,'UNIT CODES'!$A$2:$B$5,2,FALSE)*(D207)*(C207)</f>
        <v>143</v>
      </c>
      <c r="I207" s="30">
        <f>VLOOKUP(G207,'UNIT CODES'!$A$2:$B$5,2,FALSE)*(F207)*(C207)</f>
        <v>7.7000000000000011</v>
      </c>
    </row>
    <row r="208" spans="1:9" x14ac:dyDescent="0.4">
      <c r="A208" s="3">
        <v>204</v>
      </c>
      <c r="B208" s="3" t="s">
        <v>288</v>
      </c>
      <c r="C208" s="3">
        <v>69</v>
      </c>
      <c r="D208" s="4">
        <v>2.66</v>
      </c>
      <c r="E208" s="19" t="s">
        <v>28</v>
      </c>
      <c r="F208" s="3">
        <v>20</v>
      </c>
      <c r="G208" s="19" t="s">
        <v>25</v>
      </c>
      <c r="H208" s="5">
        <f>VLOOKUP(E208,'UNIT CODES'!$A$2:$B$5,2,FALSE)*(D208)*(C208)</f>
        <v>183.54000000000002</v>
      </c>
      <c r="I208" s="30">
        <f>VLOOKUP(G208,'UNIT CODES'!$A$2:$B$5,2,FALSE)*(F208)*(C208)</f>
        <v>13.8</v>
      </c>
    </row>
    <row r="209" spans="1:9" x14ac:dyDescent="0.4">
      <c r="A209" s="3">
        <v>205</v>
      </c>
      <c r="B209" s="3" t="s">
        <v>289</v>
      </c>
      <c r="C209" s="3">
        <v>646</v>
      </c>
      <c r="D209" s="4">
        <v>2.66</v>
      </c>
      <c r="E209" s="19" t="s">
        <v>28</v>
      </c>
      <c r="F209" s="3">
        <v>15</v>
      </c>
      <c r="G209" s="19" t="s">
        <v>25</v>
      </c>
      <c r="H209" s="5">
        <f>VLOOKUP(E209,'UNIT CODES'!$A$2:$B$5,2,FALSE)*(D209)*(C209)</f>
        <v>1718.3600000000001</v>
      </c>
      <c r="I209" s="30">
        <f>VLOOKUP(G209,'UNIT CODES'!$A$2:$B$5,2,FALSE)*(F209)*(C209)</f>
        <v>96.899999999999991</v>
      </c>
    </row>
    <row r="210" spans="1:9" x14ac:dyDescent="0.4">
      <c r="A210" s="3">
        <v>206</v>
      </c>
      <c r="B210" s="3" t="s">
        <v>290</v>
      </c>
      <c r="C210" s="3">
        <v>542</v>
      </c>
      <c r="D210" s="4">
        <v>15.98</v>
      </c>
      <c r="E210" s="19" t="s">
        <v>25</v>
      </c>
      <c r="F210" s="3">
        <v>25</v>
      </c>
      <c r="G210" s="19" t="s">
        <v>25</v>
      </c>
      <c r="H210" s="5">
        <f>VLOOKUP(E210,'UNIT CODES'!$A$2:$B$5,2,FALSE)*(D210)*(C210)</f>
        <v>86.611599999999996</v>
      </c>
      <c r="I210" s="30">
        <f>VLOOKUP(G210,'UNIT CODES'!$A$2:$B$5,2,FALSE)*(F210)*(C210)</f>
        <v>135.5</v>
      </c>
    </row>
    <row r="211" spans="1:9" x14ac:dyDescent="0.4">
      <c r="A211" s="3">
        <v>207</v>
      </c>
      <c r="B211" s="3" t="s">
        <v>291</v>
      </c>
      <c r="C211" s="3">
        <v>108</v>
      </c>
      <c r="D211" s="4">
        <v>35</v>
      </c>
      <c r="E211" s="19" t="s">
        <v>28</v>
      </c>
      <c r="F211" s="3">
        <v>0.5</v>
      </c>
      <c r="G211" s="19" t="s">
        <v>28</v>
      </c>
      <c r="H211" s="5">
        <f>VLOOKUP(E211,'UNIT CODES'!$A$2:$B$5,2,FALSE)*(D211)*(C211)</f>
        <v>3780</v>
      </c>
      <c r="I211" s="30">
        <f>VLOOKUP(G211,'UNIT CODES'!$A$2:$B$5,2,FALSE)*(F211)*(C211)</f>
        <v>54</v>
      </c>
    </row>
    <row r="212" spans="1:9" x14ac:dyDescent="0.4">
      <c r="A212" s="3">
        <v>208</v>
      </c>
      <c r="B212" s="81" t="s">
        <v>327</v>
      </c>
      <c r="C212" s="3">
        <v>45</v>
      </c>
      <c r="D212" s="80">
        <v>0</v>
      </c>
      <c r="E212" s="19" t="s">
        <v>28</v>
      </c>
      <c r="F212" s="3">
        <v>0.5</v>
      </c>
      <c r="G212" s="19" t="s">
        <v>28</v>
      </c>
      <c r="H212" s="5">
        <f>VLOOKUP(E212,'UNIT CODES'!$A$2:$B$5,2,FALSE)*(D212)*(C212)</f>
        <v>0</v>
      </c>
      <c r="I212" s="30">
        <f>VLOOKUP(G212,'UNIT CODES'!$A$2:$B$5,2,FALSE)*(F212)*(C212)</f>
        <v>22.5</v>
      </c>
    </row>
    <row r="213" spans="1:9" x14ac:dyDescent="0.4">
      <c r="A213" s="3">
        <v>209</v>
      </c>
      <c r="B213" s="81" t="s">
        <v>328</v>
      </c>
      <c r="C213" s="3">
        <v>42</v>
      </c>
      <c r="D213" s="80">
        <v>0</v>
      </c>
      <c r="E213" s="19" t="s">
        <v>28</v>
      </c>
      <c r="F213" s="3">
        <v>0.4</v>
      </c>
      <c r="G213" s="19" t="s">
        <v>28</v>
      </c>
      <c r="H213" s="5">
        <f>VLOOKUP(E213,'UNIT CODES'!$A$2:$B$5,2,FALSE)*(D213)*(C213)</f>
        <v>0</v>
      </c>
      <c r="I213" s="30">
        <f>VLOOKUP(G213,'UNIT CODES'!$A$2:$B$5,2,FALSE)*(F213)*(C213)</f>
        <v>16.8</v>
      </c>
    </row>
    <row r="214" spans="1:9" x14ac:dyDescent="0.4">
      <c r="A214" s="3">
        <v>210</v>
      </c>
      <c r="B214" s="3" t="s">
        <v>292</v>
      </c>
      <c r="C214" s="3">
        <v>2</v>
      </c>
      <c r="D214" s="80">
        <v>0</v>
      </c>
      <c r="E214" s="19" t="s">
        <v>28</v>
      </c>
      <c r="F214" s="3">
        <v>5</v>
      </c>
      <c r="G214" s="19" t="s">
        <v>28</v>
      </c>
      <c r="H214" s="5">
        <f>VLOOKUP(E214,'UNIT CODES'!$A$2:$B$5,2,FALSE)*(D214)*(C214)</f>
        <v>0</v>
      </c>
      <c r="I214" s="30">
        <f>VLOOKUP(G214,'UNIT CODES'!$A$2:$B$5,2,FALSE)*(F214)*(C214)</f>
        <v>10</v>
      </c>
    </row>
    <row r="215" spans="1:9" x14ac:dyDescent="0.4">
      <c r="A215" s="3">
        <v>211</v>
      </c>
      <c r="B215" s="3" t="s">
        <v>293</v>
      </c>
      <c r="C215" s="3">
        <v>2</v>
      </c>
      <c r="D215" s="4">
        <v>40</v>
      </c>
      <c r="E215" s="19" t="s">
        <v>28</v>
      </c>
      <c r="F215" s="3">
        <v>1.3</v>
      </c>
      <c r="G215" s="19" t="s">
        <v>28</v>
      </c>
      <c r="H215" s="5">
        <f>VLOOKUP(E215,'UNIT CODES'!$A$2:$B$5,2,FALSE)*(D215)*(C215)</f>
        <v>80</v>
      </c>
      <c r="I215" s="30">
        <f>VLOOKUP(G215,'UNIT CODES'!$A$2:$B$5,2,FALSE)*(F215)*(C215)</f>
        <v>2.6</v>
      </c>
    </row>
    <row r="216" spans="1:9" x14ac:dyDescent="0.4">
      <c r="A216" s="3">
        <v>212</v>
      </c>
      <c r="B216" s="3" t="s">
        <v>294</v>
      </c>
      <c r="C216" s="3">
        <v>2</v>
      </c>
      <c r="D216" s="4">
        <v>170</v>
      </c>
      <c r="E216" s="19" t="s">
        <v>28</v>
      </c>
      <c r="F216" s="3">
        <v>1.5</v>
      </c>
      <c r="G216" s="19" t="s">
        <v>28</v>
      </c>
      <c r="H216" s="5">
        <f>VLOOKUP(E216,'UNIT CODES'!$A$2:$B$5,2,FALSE)*(D216)*(C216)</f>
        <v>340</v>
      </c>
      <c r="I216" s="30">
        <f>VLOOKUP(G216,'UNIT CODES'!$A$2:$B$5,2,FALSE)*(F216)*(C216)</f>
        <v>3</v>
      </c>
    </row>
    <row r="217" spans="1:9" x14ac:dyDescent="0.4">
      <c r="A217" s="3">
        <v>213</v>
      </c>
      <c r="B217" s="3" t="s">
        <v>295</v>
      </c>
      <c r="C217" s="3">
        <v>1</v>
      </c>
      <c r="D217" s="80">
        <v>0</v>
      </c>
      <c r="E217" s="19" t="s">
        <v>28</v>
      </c>
      <c r="F217" s="3">
        <v>2</v>
      </c>
      <c r="G217" s="19" t="s">
        <v>28</v>
      </c>
      <c r="H217" s="5">
        <f>VLOOKUP(E217,'UNIT CODES'!$A$2:$B$5,2,FALSE)*(D217)*(C217)</f>
        <v>0</v>
      </c>
      <c r="I217" s="30">
        <f>VLOOKUP(G217,'UNIT CODES'!$A$2:$B$5,2,FALSE)*(F217)*(C217)</f>
        <v>2</v>
      </c>
    </row>
    <row r="218" spans="1:9" x14ac:dyDescent="0.4">
      <c r="A218" s="3">
        <v>214</v>
      </c>
      <c r="B218" s="3" t="s">
        <v>296</v>
      </c>
      <c r="C218" s="3">
        <v>1</v>
      </c>
      <c r="D218" s="80">
        <v>0</v>
      </c>
      <c r="E218" s="19" t="s">
        <v>28</v>
      </c>
      <c r="F218" s="3">
        <v>6</v>
      </c>
      <c r="G218" s="19" t="s">
        <v>28</v>
      </c>
      <c r="H218" s="5">
        <f>VLOOKUP(E218,'UNIT CODES'!$A$2:$B$5,2,FALSE)*(D218)*(C218)</f>
        <v>0</v>
      </c>
      <c r="I218" s="30">
        <f>VLOOKUP(G218,'UNIT CODES'!$A$2:$B$5,2,FALSE)*(F218)*(C218)</f>
        <v>6</v>
      </c>
    </row>
    <row r="219" spans="1:9" x14ac:dyDescent="0.4">
      <c r="A219" s="3">
        <v>215</v>
      </c>
      <c r="B219" s="3" t="s">
        <v>297</v>
      </c>
      <c r="C219" s="3">
        <v>46</v>
      </c>
      <c r="D219" s="80">
        <v>0</v>
      </c>
      <c r="E219" s="19" t="s">
        <v>28</v>
      </c>
      <c r="F219" s="3">
        <v>4</v>
      </c>
      <c r="G219" s="19" t="s">
        <v>28</v>
      </c>
      <c r="H219" s="5">
        <f>VLOOKUP(E219,'UNIT CODES'!$A$2:$B$5,2,FALSE)*(D219)*(C219)</f>
        <v>0</v>
      </c>
      <c r="I219" s="30">
        <f>VLOOKUP(G219,'UNIT CODES'!$A$2:$B$5,2,FALSE)*(F219)*(C219)</f>
        <v>184</v>
      </c>
    </row>
    <row r="220" spans="1:9" x14ac:dyDescent="0.4">
      <c r="A220" s="3">
        <v>216</v>
      </c>
      <c r="B220" s="3" t="s">
        <v>298</v>
      </c>
      <c r="C220" s="3">
        <v>46</v>
      </c>
      <c r="D220" s="80">
        <v>0</v>
      </c>
      <c r="E220" s="19" t="s">
        <v>28</v>
      </c>
      <c r="F220" s="3">
        <v>8</v>
      </c>
      <c r="G220" s="19" t="s">
        <v>28</v>
      </c>
      <c r="H220" s="5">
        <f>VLOOKUP(E220,'UNIT CODES'!$A$2:$B$5,2,FALSE)*(D220)*(C220)</f>
        <v>0</v>
      </c>
      <c r="I220" s="30">
        <f>VLOOKUP(G220,'UNIT CODES'!$A$2:$B$5,2,FALSE)*(F220)*(C220)</f>
        <v>368</v>
      </c>
    </row>
    <row r="221" spans="1:9" x14ac:dyDescent="0.4">
      <c r="A221" s="3">
        <v>217</v>
      </c>
      <c r="B221" s="3" t="s">
        <v>299</v>
      </c>
      <c r="C221" s="3">
        <v>1</v>
      </c>
      <c r="D221" s="4">
        <v>11.5</v>
      </c>
      <c r="E221" s="19" t="s">
        <v>28</v>
      </c>
      <c r="F221" s="3">
        <v>1.1000000000000001</v>
      </c>
      <c r="G221" s="19" t="s">
        <v>28</v>
      </c>
      <c r="H221" s="5">
        <f>VLOOKUP(E221,'UNIT CODES'!$A$2:$B$5,2,FALSE)*(D221)*(C221)</f>
        <v>11.5</v>
      </c>
      <c r="I221" s="30">
        <f>VLOOKUP(G221,'UNIT CODES'!$A$2:$B$5,2,FALSE)*(F221)*(C221)</f>
        <v>1.1000000000000001</v>
      </c>
    </row>
    <row r="222" spans="1:9" x14ac:dyDescent="0.4">
      <c r="A222" s="3">
        <v>218</v>
      </c>
      <c r="B222" s="3" t="s">
        <v>300</v>
      </c>
      <c r="C222" s="3">
        <v>48</v>
      </c>
      <c r="D222" s="4">
        <v>11.5</v>
      </c>
      <c r="E222" s="19" t="s">
        <v>28</v>
      </c>
      <c r="F222" s="3">
        <v>1.2</v>
      </c>
      <c r="G222" s="19" t="s">
        <v>28</v>
      </c>
      <c r="H222" s="5">
        <f>VLOOKUP(E222,'UNIT CODES'!$A$2:$B$5,2,FALSE)*(D222)*(C222)</f>
        <v>552</v>
      </c>
      <c r="I222" s="30">
        <f>VLOOKUP(G222,'UNIT CODES'!$A$2:$B$5,2,FALSE)*(F222)*(C222)</f>
        <v>57.599999999999994</v>
      </c>
    </row>
    <row r="223" spans="1:9" x14ac:dyDescent="0.4">
      <c r="A223" s="3">
        <v>219</v>
      </c>
      <c r="B223" s="3" t="s">
        <v>301</v>
      </c>
      <c r="C223" s="3">
        <v>1</v>
      </c>
      <c r="D223" s="4">
        <v>217.69</v>
      </c>
      <c r="E223" s="19" t="s">
        <v>28</v>
      </c>
      <c r="F223" s="3">
        <v>2.1</v>
      </c>
      <c r="G223" s="19" t="s">
        <v>28</v>
      </c>
      <c r="H223" s="5">
        <f>VLOOKUP(E223,'UNIT CODES'!$A$2:$B$5,2,FALSE)*(D223)*(C223)</f>
        <v>217.69</v>
      </c>
      <c r="I223" s="30">
        <f>VLOOKUP(G223,'UNIT CODES'!$A$2:$B$5,2,FALSE)*(F223)*(C223)</f>
        <v>2.1</v>
      </c>
    </row>
    <row r="224" spans="1:9" x14ac:dyDescent="0.4">
      <c r="A224" s="3">
        <v>220</v>
      </c>
      <c r="B224" s="3" t="s">
        <v>302</v>
      </c>
      <c r="C224" s="3">
        <v>1</v>
      </c>
      <c r="D224" s="4">
        <v>419.53</v>
      </c>
      <c r="E224" s="19" t="s">
        <v>28</v>
      </c>
      <c r="F224" s="3">
        <v>3.1</v>
      </c>
      <c r="G224" s="19" t="s">
        <v>28</v>
      </c>
      <c r="H224" s="5">
        <f>VLOOKUP(E224,'UNIT CODES'!$A$2:$B$5,2,FALSE)*(D224)*(C224)</f>
        <v>419.53</v>
      </c>
      <c r="I224" s="30">
        <f>VLOOKUP(G224,'UNIT CODES'!$A$2:$B$5,2,FALSE)*(F224)*(C224)</f>
        <v>3.1</v>
      </c>
    </row>
    <row r="225" spans="1:9" x14ac:dyDescent="0.4">
      <c r="A225" s="3">
        <v>221</v>
      </c>
      <c r="B225" s="3" t="s">
        <v>303</v>
      </c>
      <c r="C225" s="3">
        <v>98</v>
      </c>
      <c r="D225" s="4">
        <v>3.14</v>
      </c>
      <c r="E225" s="19" t="s">
        <v>28</v>
      </c>
      <c r="F225" s="3">
        <v>0.04</v>
      </c>
      <c r="G225" s="19" t="s">
        <v>28</v>
      </c>
      <c r="H225" s="5">
        <f>VLOOKUP(E225,'UNIT CODES'!$A$2:$B$5,2,FALSE)*(D225)*(C225)</f>
        <v>307.72000000000003</v>
      </c>
      <c r="I225" s="30">
        <f>VLOOKUP(G225,'UNIT CODES'!$A$2:$B$5,2,FALSE)*(F225)*(C225)</f>
        <v>3.92</v>
      </c>
    </row>
    <row r="226" spans="1:9" x14ac:dyDescent="0.4">
      <c r="A226" s="3">
        <v>222</v>
      </c>
      <c r="B226" s="3" t="s">
        <v>304</v>
      </c>
      <c r="C226" s="3">
        <v>2</v>
      </c>
      <c r="D226" s="4">
        <v>50</v>
      </c>
      <c r="E226" s="19" t="s">
        <v>28</v>
      </c>
      <c r="F226" s="3">
        <v>0.05</v>
      </c>
      <c r="G226" s="19" t="s">
        <v>28</v>
      </c>
      <c r="H226" s="5">
        <f>VLOOKUP(E226,'UNIT CODES'!$A$2:$B$5,2,FALSE)*(D226)*(C226)</f>
        <v>100</v>
      </c>
      <c r="I226" s="30">
        <f>VLOOKUP(G226,'UNIT CODES'!$A$2:$B$5,2,FALSE)*(F226)*(C226)</f>
        <v>0.1</v>
      </c>
    </row>
    <row r="227" spans="1:9" x14ac:dyDescent="0.4">
      <c r="A227" s="3">
        <v>223</v>
      </c>
      <c r="B227" s="3" t="s">
        <v>305</v>
      </c>
      <c r="C227" s="3">
        <v>2</v>
      </c>
      <c r="D227" s="4">
        <v>110</v>
      </c>
      <c r="E227" s="19" t="s">
        <v>28</v>
      </c>
      <c r="F227" s="3">
        <v>0.1</v>
      </c>
      <c r="G227" s="19" t="s">
        <v>28</v>
      </c>
      <c r="H227" s="5">
        <f>VLOOKUP(E227,'UNIT CODES'!$A$2:$B$5,2,FALSE)*(D227)*(C227)</f>
        <v>220</v>
      </c>
      <c r="I227" s="30">
        <f>VLOOKUP(G227,'UNIT CODES'!$A$2:$B$5,2,FALSE)*(F227)*(C227)</f>
        <v>0.2</v>
      </c>
    </row>
    <row r="228" spans="1:9" x14ac:dyDescent="0.4">
      <c r="A228" s="3">
        <v>224</v>
      </c>
      <c r="B228" s="3" t="s">
        <v>306</v>
      </c>
      <c r="C228" s="3">
        <v>1</v>
      </c>
      <c r="D228" s="80">
        <v>0</v>
      </c>
      <c r="E228" s="19" t="s">
        <v>28</v>
      </c>
      <c r="F228" s="3">
        <v>4</v>
      </c>
      <c r="G228" s="19" t="s">
        <v>28</v>
      </c>
      <c r="H228" s="5">
        <f>VLOOKUP(E228,'UNIT CODES'!$A$2:$B$5,2,FALSE)*(D228)*(C228)</f>
        <v>0</v>
      </c>
      <c r="I228" s="30">
        <f>VLOOKUP(G228,'UNIT CODES'!$A$2:$B$5,2,FALSE)*(F228)*(C228)</f>
        <v>4</v>
      </c>
    </row>
    <row r="229" spans="1:9" x14ac:dyDescent="0.4">
      <c r="A229" s="3">
        <v>225</v>
      </c>
      <c r="B229" s="3" t="s">
        <v>307</v>
      </c>
      <c r="C229" s="3">
        <v>1</v>
      </c>
      <c r="D229" s="80">
        <v>0</v>
      </c>
      <c r="E229" s="19" t="s">
        <v>28</v>
      </c>
      <c r="F229" s="3">
        <v>8</v>
      </c>
      <c r="G229" s="19" t="s">
        <v>28</v>
      </c>
      <c r="H229" s="5">
        <f>VLOOKUP(E229,'UNIT CODES'!$A$2:$B$5,2,FALSE)*(D229)*(C229)</f>
        <v>0</v>
      </c>
      <c r="I229" s="30">
        <f>VLOOKUP(G229,'UNIT CODES'!$A$2:$B$5,2,FALSE)*(F229)*(C229)</f>
        <v>8</v>
      </c>
    </row>
    <row r="230" spans="1:9" x14ac:dyDescent="0.4">
      <c r="A230" s="3">
        <v>226</v>
      </c>
      <c r="B230" s="3" t="s">
        <v>308</v>
      </c>
      <c r="C230" s="3">
        <v>150</v>
      </c>
      <c r="D230" s="4">
        <v>0.8</v>
      </c>
      <c r="E230" s="19" t="s">
        <v>28</v>
      </c>
      <c r="F230" s="3">
        <v>0.09</v>
      </c>
      <c r="G230" s="19" t="s">
        <v>28</v>
      </c>
      <c r="H230" s="5">
        <f>VLOOKUP(E230,'UNIT CODES'!$A$2:$B$5,2,FALSE)*(D230)*(C230)</f>
        <v>120</v>
      </c>
      <c r="I230" s="30">
        <f>VLOOKUP(G230,'UNIT CODES'!$A$2:$B$5,2,FALSE)*(F230)*(C230)</f>
        <v>13.5</v>
      </c>
    </row>
    <row r="231" spans="1:9" x14ac:dyDescent="0.4">
      <c r="A231" s="3">
        <v>227</v>
      </c>
      <c r="B231" s="3" t="s">
        <v>309</v>
      </c>
      <c r="C231" s="3">
        <v>2</v>
      </c>
      <c r="D231" s="4">
        <v>1.25</v>
      </c>
      <c r="E231" s="19" t="s">
        <v>28</v>
      </c>
      <c r="F231" s="3">
        <v>0.17</v>
      </c>
      <c r="G231" s="19" t="s">
        <v>28</v>
      </c>
      <c r="H231" s="5">
        <f>VLOOKUP(E231,'UNIT CODES'!$A$2:$B$5,2,FALSE)*(D231)*(C231)</f>
        <v>2.5</v>
      </c>
      <c r="I231" s="30">
        <f>VLOOKUP(G231,'UNIT CODES'!$A$2:$B$5,2,FALSE)*(F231)*(C231)</f>
        <v>0.34</v>
      </c>
    </row>
    <row r="232" spans="1:9" x14ac:dyDescent="0.4">
      <c r="A232" s="3">
        <v>228</v>
      </c>
      <c r="B232" s="3" t="s">
        <v>310</v>
      </c>
      <c r="C232" s="3">
        <v>6</v>
      </c>
      <c r="D232" s="4">
        <v>1.25</v>
      </c>
      <c r="E232" s="19" t="s">
        <v>28</v>
      </c>
      <c r="F232" s="3">
        <v>0.21</v>
      </c>
      <c r="G232" s="19" t="s">
        <v>28</v>
      </c>
      <c r="H232" s="5">
        <f>VLOOKUP(E232,'UNIT CODES'!$A$2:$B$5,2,FALSE)*(D232)*(C232)</f>
        <v>7.5</v>
      </c>
      <c r="I232" s="30">
        <f>VLOOKUP(G232,'UNIT CODES'!$A$2:$B$5,2,FALSE)*(F232)*(C232)</f>
        <v>1.26</v>
      </c>
    </row>
    <row r="233" spans="1:9" x14ac:dyDescent="0.4">
      <c r="A233" s="3">
        <v>229</v>
      </c>
      <c r="B233" s="3" t="s">
        <v>311</v>
      </c>
      <c r="C233" s="3">
        <v>2</v>
      </c>
      <c r="D233" s="4">
        <v>1</v>
      </c>
      <c r="E233" s="19" t="s">
        <v>28</v>
      </c>
      <c r="F233" s="3">
        <v>0.25</v>
      </c>
      <c r="G233" s="19" t="s">
        <v>28</v>
      </c>
      <c r="H233" s="5">
        <f>VLOOKUP(E233,'UNIT CODES'!$A$2:$B$5,2,FALSE)*(D233)*(C233)</f>
        <v>2</v>
      </c>
      <c r="I233" s="30">
        <f>VLOOKUP(G233,'UNIT CODES'!$A$2:$B$5,2,FALSE)*(F233)*(C233)</f>
        <v>0.5</v>
      </c>
    </row>
    <row r="234" spans="1:9" x14ac:dyDescent="0.4">
      <c r="A234" s="3">
        <v>230</v>
      </c>
      <c r="B234" s="3" t="s">
        <v>312</v>
      </c>
      <c r="C234" s="3">
        <v>12</v>
      </c>
      <c r="D234" s="4">
        <v>1</v>
      </c>
      <c r="E234" s="19" t="s">
        <v>28</v>
      </c>
      <c r="F234" s="3">
        <v>0.28999999999999998</v>
      </c>
      <c r="G234" s="19" t="s">
        <v>28</v>
      </c>
      <c r="H234" s="5">
        <f>VLOOKUP(E234,'UNIT CODES'!$A$2:$B$5,2,FALSE)*(D234)*(C234)</f>
        <v>12</v>
      </c>
      <c r="I234" s="30">
        <f>VLOOKUP(G234,'UNIT CODES'!$A$2:$B$5,2,FALSE)*(F234)*(C234)</f>
        <v>3.4799999999999995</v>
      </c>
    </row>
    <row r="235" spans="1:9" x14ac:dyDescent="0.4">
      <c r="A235" s="3">
        <v>231</v>
      </c>
      <c r="B235" s="3" t="s">
        <v>313</v>
      </c>
      <c r="C235" s="3">
        <v>6</v>
      </c>
      <c r="D235" s="4">
        <v>1</v>
      </c>
      <c r="E235" s="19" t="s">
        <v>28</v>
      </c>
      <c r="F235" s="3">
        <v>0.32</v>
      </c>
      <c r="G235" s="19" t="s">
        <v>28</v>
      </c>
      <c r="H235" s="5">
        <f>VLOOKUP(E235,'UNIT CODES'!$A$2:$B$5,2,FALSE)*(D235)*(C235)</f>
        <v>6</v>
      </c>
      <c r="I235" s="30">
        <f>VLOOKUP(G235,'UNIT CODES'!$A$2:$B$5,2,FALSE)*(F235)*(C235)</f>
        <v>1.92</v>
      </c>
    </row>
    <row r="236" spans="1:9" x14ac:dyDescent="0.4">
      <c r="A236" s="3">
        <v>232</v>
      </c>
      <c r="B236" s="3" t="s">
        <v>314</v>
      </c>
      <c r="C236" s="3">
        <v>18</v>
      </c>
      <c r="D236" s="4">
        <v>1</v>
      </c>
      <c r="E236" s="19" t="s">
        <v>28</v>
      </c>
      <c r="F236" s="3">
        <v>0.47</v>
      </c>
      <c r="G236" s="19" t="s">
        <v>28</v>
      </c>
      <c r="H236" s="5">
        <f>VLOOKUP(E236,'UNIT CODES'!$A$2:$B$5,2,FALSE)*(D236)*(C236)</f>
        <v>18</v>
      </c>
      <c r="I236" s="30">
        <f>VLOOKUP(G236,'UNIT CODES'!$A$2:$B$5,2,FALSE)*(F236)*(C236)</f>
        <v>8.4599999999999991</v>
      </c>
    </row>
    <row r="237" spans="1:9" x14ac:dyDescent="0.4">
      <c r="A237" s="3">
        <v>233</v>
      </c>
      <c r="B237" s="3" t="s">
        <v>315</v>
      </c>
      <c r="C237" s="3">
        <v>32</v>
      </c>
      <c r="D237" s="4">
        <v>1</v>
      </c>
      <c r="E237" s="19" t="s">
        <v>28</v>
      </c>
      <c r="F237" s="3">
        <v>0.54</v>
      </c>
      <c r="G237" s="19" t="s">
        <v>28</v>
      </c>
      <c r="H237" s="5">
        <f>VLOOKUP(E237,'UNIT CODES'!$A$2:$B$5,2,FALSE)*(D237)*(C237)</f>
        <v>32</v>
      </c>
      <c r="I237" s="30">
        <f>VLOOKUP(G237,'UNIT CODES'!$A$2:$B$5,2,FALSE)*(F237)*(C237)</f>
        <v>17.28</v>
      </c>
    </row>
    <row r="238" spans="1:9" x14ac:dyDescent="0.4">
      <c r="A238" s="3">
        <v>234</v>
      </c>
      <c r="B238" s="3" t="s">
        <v>316</v>
      </c>
      <c r="C238" s="3">
        <v>8</v>
      </c>
      <c r="D238" s="4">
        <v>1</v>
      </c>
      <c r="E238" s="19" t="s">
        <v>28</v>
      </c>
      <c r="F238" s="3">
        <v>0.63</v>
      </c>
      <c r="G238" s="19" t="s">
        <v>28</v>
      </c>
      <c r="H238" s="5">
        <f>VLOOKUP(E238,'UNIT CODES'!$A$2:$B$5,2,FALSE)*(D238)*(C238)</f>
        <v>8</v>
      </c>
      <c r="I238" s="30">
        <f>VLOOKUP(G238,'UNIT CODES'!$A$2:$B$5,2,FALSE)*(F238)*(C238)</f>
        <v>5.04</v>
      </c>
    </row>
    <row r="239" spans="1:9" x14ac:dyDescent="0.4">
      <c r="A239" s="3">
        <v>235</v>
      </c>
      <c r="B239" s="3" t="s">
        <v>317</v>
      </c>
      <c r="C239" s="3">
        <v>54</v>
      </c>
      <c r="D239" s="4">
        <v>1</v>
      </c>
      <c r="E239" s="19" t="s">
        <v>28</v>
      </c>
      <c r="F239" s="3">
        <v>0.7</v>
      </c>
      <c r="G239" s="19" t="s">
        <v>28</v>
      </c>
      <c r="H239" s="5">
        <f>VLOOKUP(E239,'UNIT CODES'!$A$2:$B$5,2,FALSE)*(D239)*(C239)</f>
        <v>54</v>
      </c>
      <c r="I239" s="30">
        <f>VLOOKUP(G239,'UNIT CODES'!$A$2:$B$5,2,FALSE)*(F239)*(C239)</f>
        <v>37.799999999999997</v>
      </c>
    </row>
    <row r="240" spans="1:9" x14ac:dyDescent="0.4">
      <c r="A240" s="3">
        <v>236</v>
      </c>
      <c r="B240" s="3" t="s">
        <v>318</v>
      </c>
      <c r="C240" s="3">
        <v>288</v>
      </c>
      <c r="D240" s="4">
        <v>1</v>
      </c>
      <c r="E240" s="19" t="s">
        <v>28</v>
      </c>
      <c r="F240" s="3">
        <v>0.11</v>
      </c>
      <c r="G240" s="19" t="s">
        <v>28</v>
      </c>
      <c r="H240" s="5">
        <f>VLOOKUP(E240,'UNIT CODES'!$A$2:$B$5,2,FALSE)*(D240)*(C240)</f>
        <v>288</v>
      </c>
      <c r="I240" s="30">
        <f>VLOOKUP(G240,'UNIT CODES'!$A$2:$B$5,2,FALSE)*(F240)*(C240)</f>
        <v>31.68</v>
      </c>
    </row>
    <row r="241" spans="1:10" x14ac:dyDescent="0.4">
      <c r="A241" s="3">
        <v>237</v>
      </c>
      <c r="B241" s="3" t="s">
        <v>319</v>
      </c>
      <c r="C241" s="3">
        <v>6</v>
      </c>
      <c r="D241" s="4">
        <v>1</v>
      </c>
      <c r="E241" s="19" t="s">
        <v>28</v>
      </c>
      <c r="F241" s="3">
        <v>0.28999999999999998</v>
      </c>
      <c r="G241" s="19" t="s">
        <v>28</v>
      </c>
      <c r="H241" s="5">
        <f>VLOOKUP(E241,'UNIT CODES'!$A$2:$B$5,2,FALSE)*(D241)*(C241)</f>
        <v>6</v>
      </c>
      <c r="I241" s="30">
        <f>VLOOKUP(G241,'UNIT CODES'!$A$2:$B$5,2,FALSE)*(F241)*(C241)</f>
        <v>1.7399999999999998</v>
      </c>
    </row>
    <row r="242" spans="1:10" x14ac:dyDescent="0.4">
      <c r="A242" s="3">
        <v>238</v>
      </c>
      <c r="B242" s="3" t="s">
        <v>320</v>
      </c>
      <c r="C242" s="3">
        <v>126</v>
      </c>
      <c r="D242" s="4">
        <v>0.5</v>
      </c>
      <c r="E242" s="19" t="s">
        <v>28</v>
      </c>
      <c r="F242" s="3">
        <v>0.25</v>
      </c>
      <c r="G242" s="19" t="s">
        <v>28</v>
      </c>
      <c r="H242" s="5">
        <f>VLOOKUP(E242,'UNIT CODES'!$A$2:$B$5,2,FALSE)*(D242)*(C242)</f>
        <v>63</v>
      </c>
      <c r="I242" s="30">
        <f>VLOOKUP(G242,'UNIT CODES'!$A$2:$B$5,2,FALSE)*(F242)*(C242)</f>
        <v>31.5</v>
      </c>
    </row>
    <row r="243" spans="1:10" x14ac:dyDescent="0.4">
      <c r="A243" s="3">
        <v>239</v>
      </c>
      <c r="B243" s="3" t="s">
        <v>321</v>
      </c>
      <c r="C243" s="3">
        <v>1</v>
      </c>
      <c r="D243" s="80">
        <v>0</v>
      </c>
      <c r="E243" s="19" t="s">
        <v>28</v>
      </c>
      <c r="F243" s="3">
        <v>0.5</v>
      </c>
      <c r="G243" s="19" t="s">
        <v>28</v>
      </c>
      <c r="H243" s="5">
        <f>VLOOKUP(E243,'UNIT CODES'!$A$2:$B$5,2,FALSE)*(D243)*(C243)</f>
        <v>0</v>
      </c>
      <c r="I243" s="30">
        <f>VLOOKUP(G243,'UNIT CODES'!$A$2:$B$5,2,FALSE)*(F243)*(C243)</f>
        <v>0.5</v>
      </c>
    </row>
    <row r="244" spans="1:10" x14ac:dyDescent="0.4">
      <c r="A244" s="3">
        <v>240</v>
      </c>
      <c r="B244" s="3" t="s">
        <v>322</v>
      </c>
      <c r="C244" s="3">
        <v>60</v>
      </c>
      <c r="D244" s="80">
        <v>0</v>
      </c>
      <c r="E244" s="19" t="s">
        <v>28</v>
      </c>
      <c r="F244" s="3">
        <v>6</v>
      </c>
      <c r="G244" s="19" t="s">
        <v>25</v>
      </c>
      <c r="H244" s="5">
        <f>VLOOKUP(E244,'UNIT CODES'!$A$2:$B$5,2,FALSE)*(D244)*(C244)</f>
        <v>0</v>
      </c>
      <c r="I244" s="30">
        <f>VLOOKUP(G244,'UNIT CODES'!$A$2:$B$5,2,FALSE)*(F244)*(C244)</f>
        <v>3.5999999999999996</v>
      </c>
    </row>
    <row r="245" spans="1:10" x14ac:dyDescent="0.4">
      <c r="A245" s="3">
        <v>241</v>
      </c>
      <c r="B245" s="3" t="s">
        <v>323</v>
      </c>
      <c r="C245" s="3">
        <v>50</v>
      </c>
      <c r="D245" s="80">
        <v>0</v>
      </c>
      <c r="E245" s="19" t="s">
        <v>28</v>
      </c>
      <c r="F245" s="3">
        <v>6</v>
      </c>
      <c r="G245" s="19" t="s">
        <v>25</v>
      </c>
      <c r="H245" s="5">
        <f>VLOOKUP(E245,'UNIT CODES'!$A$2:$B$5,2,FALSE)*(D245)*(C245)</f>
        <v>0</v>
      </c>
      <c r="I245" s="30">
        <f>VLOOKUP(G245,'UNIT CODES'!$A$2:$B$5,2,FALSE)*(F245)*(C245)</f>
        <v>3</v>
      </c>
    </row>
    <row r="246" spans="1:10" x14ac:dyDescent="0.4">
      <c r="A246" s="3">
        <v>242</v>
      </c>
      <c r="B246" s="3" t="s">
        <v>324</v>
      </c>
      <c r="C246" s="3">
        <v>110</v>
      </c>
      <c r="D246" s="80">
        <v>0</v>
      </c>
      <c r="E246" s="19" t="s">
        <v>28</v>
      </c>
      <c r="F246" s="3">
        <v>5</v>
      </c>
      <c r="G246" s="19" t="s">
        <v>25</v>
      </c>
      <c r="H246" s="5">
        <f>VLOOKUP(E246,'UNIT CODES'!$A$2:$B$5,2,FALSE)*(D246)*(C246)</f>
        <v>0</v>
      </c>
      <c r="I246" s="30">
        <f>VLOOKUP(G246,'UNIT CODES'!$A$2:$B$5,2,FALSE)*(F246)*(C246)</f>
        <v>5.5</v>
      </c>
    </row>
    <row r="247" spans="1:10" x14ac:dyDescent="0.4">
      <c r="A247" s="3">
        <v>243</v>
      </c>
      <c r="B247" s="3" t="s">
        <v>325</v>
      </c>
      <c r="C247" s="3">
        <v>48</v>
      </c>
      <c r="D247" s="80">
        <v>0</v>
      </c>
      <c r="E247" s="19" t="s">
        <v>28</v>
      </c>
      <c r="F247" s="3">
        <v>1.5</v>
      </c>
      <c r="G247" s="19" t="s">
        <v>28</v>
      </c>
      <c r="H247" s="5">
        <f>VLOOKUP(E247,'UNIT CODES'!$A$2:$B$5,2,FALSE)*(D247)*(C247)</f>
        <v>0</v>
      </c>
      <c r="I247" s="30">
        <f>VLOOKUP(G247,'UNIT CODES'!$A$2:$B$5,2,FALSE)*(F247)*(C247)</f>
        <v>72</v>
      </c>
    </row>
    <row r="248" spans="1:10" x14ac:dyDescent="0.4">
      <c r="A248" s="3">
        <v>244</v>
      </c>
      <c r="B248" s="3" t="s">
        <v>326</v>
      </c>
      <c r="C248" s="3">
        <v>1</v>
      </c>
      <c r="D248" s="80">
        <v>0</v>
      </c>
      <c r="E248" s="19" t="s">
        <v>28</v>
      </c>
      <c r="F248" s="3">
        <v>1.5</v>
      </c>
      <c r="G248" s="19" t="s">
        <v>28</v>
      </c>
      <c r="H248" s="5">
        <f>VLOOKUP(E248,'UNIT CODES'!$A$2:$B$5,2,FALSE)*(D248)*(C248)</f>
        <v>0</v>
      </c>
      <c r="I248" s="30">
        <f>VLOOKUP(G248,'UNIT CODES'!$A$2:$B$5,2,FALSE)*(F248)*(C248)</f>
        <v>1.5</v>
      </c>
    </row>
    <row r="249" spans="1:10" x14ac:dyDescent="0.4">
      <c r="A249" s="3">
        <v>245</v>
      </c>
      <c r="B249" s="87" t="s">
        <v>336</v>
      </c>
      <c r="C249" s="3">
        <v>1</v>
      </c>
      <c r="D249" s="4">
        <v>0</v>
      </c>
      <c r="E249" s="19" t="s">
        <v>28</v>
      </c>
      <c r="F249" s="3">
        <v>250</v>
      </c>
      <c r="G249" s="19" t="s">
        <v>28</v>
      </c>
      <c r="H249" s="5">
        <f>VLOOKUP(E249,'UNIT CODES'!$A$2:$B$5,2,FALSE)*(D249)*(C249)</f>
        <v>0</v>
      </c>
      <c r="I249" s="30">
        <f>VLOOKUP(G249,'UNIT CODES'!$A$2:$B$5,2,FALSE)*(F249)*(C249)</f>
        <v>250</v>
      </c>
    </row>
    <row r="250" spans="1:10" x14ac:dyDescent="0.4">
      <c r="A250" s="3">
        <v>246</v>
      </c>
      <c r="B250" s="3"/>
      <c r="C250" s="3"/>
      <c r="D250" s="4"/>
      <c r="E250" s="19" t="s">
        <v>28</v>
      </c>
      <c r="F250" s="3"/>
      <c r="G250" s="19" t="s">
        <v>28</v>
      </c>
      <c r="H250" s="5">
        <f>VLOOKUP(E250,'UNIT CODES'!$A$2:$B$5,2,FALSE)*(D250)*(C250)</f>
        <v>0</v>
      </c>
      <c r="I250" s="30">
        <f>VLOOKUP(G250,'UNIT CODES'!$A$2:$B$5,2,FALSE)*(F250)*(C250)</f>
        <v>0</v>
      </c>
    </row>
    <row r="251" spans="1:10" x14ac:dyDescent="0.4">
      <c r="A251" s="3">
        <v>247</v>
      </c>
      <c r="B251" s="3"/>
      <c r="C251" s="3"/>
      <c r="D251" s="4"/>
      <c r="E251" s="19" t="s">
        <v>28</v>
      </c>
      <c r="F251" s="3"/>
      <c r="G251" s="19" t="s">
        <v>28</v>
      </c>
      <c r="H251" s="5">
        <f>VLOOKUP(E251,'UNIT CODES'!$A$2:$B$5,2,FALSE)*(D251)*(C251)</f>
        <v>0</v>
      </c>
      <c r="I251" s="30">
        <f>VLOOKUP(G251,'UNIT CODES'!$A$2:$B$5,2,FALSE)*(F251)*(C251)</f>
        <v>0</v>
      </c>
    </row>
    <row r="252" spans="1:10" x14ac:dyDescent="0.4">
      <c r="A252" s="3">
        <v>248</v>
      </c>
      <c r="B252" s="3"/>
      <c r="C252" s="3"/>
      <c r="D252" s="4"/>
      <c r="E252" s="19" t="s">
        <v>28</v>
      </c>
      <c r="F252" s="3"/>
      <c r="G252" s="19" t="s">
        <v>28</v>
      </c>
      <c r="H252" s="5">
        <f>VLOOKUP(E252,'UNIT CODES'!$A$2:$B$5,2,FALSE)*(D252)*(C252)</f>
        <v>0</v>
      </c>
      <c r="I252" s="30">
        <f>VLOOKUP(G252,'UNIT CODES'!$A$2:$B$5,2,FALSE)*(F252)*(C252)</f>
        <v>0</v>
      </c>
    </row>
    <row r="253" spans="1:10" x14ac:dyDescent="0.4">
      <c r="A253" s="21"/>
      <c r="B253" s="24" t="s">
        <v>32</v>
      </c>
      <c r="C253" s="21"/>
      <c r="D253" s="20"/>
      <c r="E253" s="25"/>
      <c r="F253" s="21"/>
      <c r="G253" s="25"/>
      <c r="H253" s="20"/>
      <c r="I253" s="21"/>
      <c r="J253" s="42" t="s">
        <v>30</v>
      </c>
    </row>
    <row r="254" spans="1:10" x14ac:dyDescent="0.4">
      <c r="A254" s="3">
        <v>1</v>
      </c>
      <c r="B254" s="81" t="s">
        <v>329</v>
      </c>
      <c r="C254" s="3"/>
      <c r="D254" s="4"/>
      <c r="E254" s="19" t="s">
        <v>28</v>
      </c>
      <c r="F254" s="3">
        <v>4</v>
      </c>
      <c r="G254" s="19" t="s">
        <v>28</v>
      </c>
      <c r="H254" s="5">
        <f>VLOOKUP(E254,'UNIT CODES'!$A$2:$B$5,2,FALSE)*(D254)*(C254)</f>
        <v>0</v>
      </c>
      <c r="I254" s="30">
        <f>VLOOKUP(G254,'UNIT CODES'!$A$2:$B$5,2,FALSE)*(F254)*(C254)</f>
        <v>0</v>
      </c>
    </row>
    <row r="255" spans="1:10" x14ac:dyDescent="0.4">
      <c r="A255" s="3">
        <v>2</v>
      </c>
      <c r="B255" s="51" t="s">
        <v>51</v>
      </c>
      <c r="C255" s="3">
        <v>1</v>
      </c>
      <c r="D255" s="4">
        <v>54100</v>
      </c>
      <c r="E255" s="19" t="s">
        <v>28</v>
      </c>
      <c r="F255" s="3">
        <v>4</v>
      </c>
      <c r="G255" s="19" t="s">
        <v>28</v>
      </c>
      <c r="H255" s="5">
        <f>VLOOKUP(E255,'UNIT CODES'!$A$2:$B$5,2,FALSE)*(D255)*(C255)</f>
        <v>54100</v>
      </c>
      <c r="I255" s="30">
        <f>VLOOKUP(G255,'UNIT CODES'!$A$2:$B$5,2,FALSE)*(F255)*(C255)</f>
        <v>4</v>
      </c>
    </row>
    <row r="256" spans="1:10" x14ac:dyDescent="0.4">
      <c r="A256" s="3">
        <v>3</v>
      </c>
      <c r="B256" s="51"/>
      <c r="C256" s="3"/>
      <c r="D256" s="4"/>
      <c r="E256" s="19" t="s">
        <v>28</v>
      </c>
      <c r="F256" s="3"/>
      <c r="G256" s="19" t="s">
        <v>28</v>
      </c>
      <c r="H256" s="5">
        <f>VLOOKUP(E256,'UNIT CODES'!$A$2:$B$5,2,FALSE)*(D256)*(C256)</f>
        <v>0</v>
      </c>
      <c r="I256" s="30">
        <f>VLOOKUP(G256,'UNIT CODES'!$A$2:$B$5,2,FALSE)*(F256)*(C256)</f>
        <v>0</v>
      </c>
    </row>
    <row r="257" spans="2:11" x14ac:dyDescent="0.4">
      <c r="F257" s="23" t="s">
        <v>34</v>
      </c>
      <c r="H257" s="5">
        <f>SUM(H5:H252)</f>
        <v>124860.61046999997</v>
      </c>
      <c r="I257" s="61">
        <f>SUM(I5:I256)</f>
        <v>7654.9917000000032</v>
      </c>
      <c r="J257" s="62"/>
    </row>
    <row r="258" spans="2:11" x14ac:dyDescent="0.4">
      <c r="F258" s="1" t="s">
        <v>8</v>
      </c>
      <c r="G258" s="22">
        <v>0.15</v>
      </c>
      <c r="H258" s="5">
        <f>SUM(H257)*G258</f>
        <v>18729.091570499993</v>
      </c>
      <c r="I258" s="49">
        <f>SUM(D266+D269)</f>
        <v>8037.7412850000037</v>
      </c>
      <c r="J258" s="72" t="s">
        <v>75</v>
      </c>
    </row>
    <row r="259" spans="2:11" x14ac:dyDescent="0.4">
      <c r="F259" s="23" t="s">
        <v>35</v>
      </c>
      <c r="H259" s="5">
        <f>SUM(H254:H256)</f>
        <v>54100</v>
      </c>
      <c r="I259" s="37">
        <v>2</v>
      </c>
      <c r="J259" s="36" t="s">
        <v>39</v>
      </c>
    </row>
    <row r="260" spans="2:11" x14ac:dyDescent="0.4">
      <c r="F260" s="1" t="s">
        <v>8</v>
      </c>
      <c r="G260" s="22">
        <v>0.1</v>
      </c>
      <c r="H260" s="5">
        <f>SUM(H259)*G260</f>
        <v>5410</v>
      </c>
      <c r="I260" s="37">
        <v>1</v>
      </c>
      <c r="J260" s="36" t="s">
        <v>40</v>
      </c>
    </row>
    <row r="261" spans="2:11" x14ac:dyDescent="0.4">
      <c r="F261" s="23" t="s">
        <v>33</v>
      </c>
      <c r="G261" s="22"/>
      <c r="H261" s="5">
        <f>SUM(H257:H260)</f>
        <v>203099.70204049995</v>
      </c>
      <c r="I261" s="35">
        <f>SUM(I258/I259/10)/I260</f>
        <v>401.88706425000021</v>
      </c>
      <c r="J261" s="36" t="s">
        <v>41</v>
      </c>
    </row>
    <row r="262" spans="2:11" x14ac:dyDescent="0.4">
      <c r="F262" s="1" t="s">
        <v>7</v>
      </c>
      <c r="G262" s="6">
        <v>0.09</v>
      </c>
      <c r="H262" s="5">
        <f>SUM(G262*H261)</f>
        <v>18278.973183644994</v>
      </c>
      <c r="I262" s="37">
        <v>0</v>
      </c>
      <c r="J262" s="36" t="s">
        <v>42</v>
      </c>
    </row>
    <row r="263" spans="2:11" x14ac:dyDescent="0.4">
      <c r="F263" s="23" t="s">
        <v>5</v>
      </c>
      <c r="G263" s="7"/>
      <c r="H263" s="10">
        <f>SUM(H261:H262)</f>
        <v>221378.67522414494</v>
      </c>
      <c r="I263" s="38">
        <v>2.5</v>
      </c>
      <c r="J263" s="36" t="s">
        <v>43</v>
      </c>
    </row>
    <row r="264" spans="2:11" x14ac:dyDescent="0.4">
      <c r="G264" s="7"/>
      <c r="H264" s="8"/>
      <c r="I264" s="37">
        <v>12</v>
      </c>
      <c r="J264" s="36" t="s">
        <v>44</v>
      </c>
    </row>
    <row r="265" spans="2:11" x14ac:dyDescent="0.4">
      <c r="B265" s="9" t="s">
        <v>9</v>
      </c>
      <c r="C265" s="9"/>
      <c r="D265" s="9" t="s">
        <v>10</v>
      </c>
      <c r="E265" s="9"/>
      <c r="F265" s="9" t="s">
        <v>11</v>
      </c>
      <c r="G265" s="9"/>
      <c r="H265" s="9" t="s">
        <v>12</v>
      </c>
      <c r="I265" s="39">
        <f>SUM(I262/I264)*I263*I261</f>
        <v>0</v>
      </c>
      <c r="J265" s="36" t="s">
        <v>45</v>
      </c>
    </row>
    <row r="266" spans="2:11" x14ac:dyDescent="0.4">
      <c r="B266" s="1" t="s">
        <v>13</v>
      </c>
      <c r="D266" s="50">
        <f>SUM(I257)</f>
        <v>7654.9917000000032</v>
      </c>
      <c r="F266" s="4">
        <v>34</v>
      </c>
      <c r="H266" s="10">
        <f>SUM(F266*D266)</f>
        <v>260269.7178000001</v>
      </c>
      <c r="I266" s="52"/>
      <c r="J266" s="53" t="s">
        <v>52</v>
      </c>
      <c r="K266" s="53" t="s">
        <v>38</v>
      </c>
    </row>
    <row r="267" spans="2:11" x14ac:dyDescent="0.4">
      <c r="I267" s="54" t="s">
        <v>53</v>
      </c>
      <c r="J267" s="54" t="s">
        <v>54</v>
      </c>
      <c r="K267" s="60"/>
    </row>
    <row r="268" spans="2:11" x14ac:dyDescent="0.4">
      <c r="B268" s="9" t="s">
        <v>14</v>
      </c>
      <c r="C268" s="9" t="s">
        <v>15</v>
      </c>
      <c r="D268" s="9" t="s">
        <v>16</v>
      </c>
      <c r="E268" s="9"/>
      <c r="F268" s="9" t="s">
        <v>11</v>
      </c>
      <c r="G268" s="9"/>
      <c r="H268" s="9" t="s">
        <v>12</v>
      </c>
      <c r="I268" s="52"/>
      <c r="J268" s="63" t="s">
        <v>56</v>
      </c>
      <c r="K268" s="60"/>
    </row>
    <row r="269" spans="2:11" x14ac:dyDescent="0.4">
      <c r="B269" s="14" t="s">
        <v>31</v>
      </c>
      <c r="C269" s="11">
        <v>0.05</v>
      </c>
      <c r="D269" s="30">
        <f>SUM(C269*I257)</f>
        <v>382.7495850000002</v>
      </c>
      <c r="F269" s="4">
        <v>45</v>
      </c>
      <c r="H269" s="10">
        <f>SUM(F269*D269)</f>
        <v>17223.731325000008</v>
      </c>
      <c r="I269" s="52"/>
      <c r="J269" s="74" t="s">
        <v>78</v>
      </c>
      <c r="K269" s="60"/>
    </row>
    <row r="270" spans="2:11" x14ac:dyDescent="0.4">
      <c r="I270" s="54" t="s">
        <v>55</v>
      </c>
      <c r="J270" s="54" t="s">
        <v>54</v>
      </c>
      <c r="K270" s="60"/>
    </row>
    <row r="271" spans="2:11" x14ac:dyDescent="0.4">
      <c r="B271" s="70" t="s">
        <v>73</v>
      </c>
      <c r="C271" s="9"/>
      <c r="D271" s="9" t="s">
        <v>10</v>
      </c>
      <c r="E271" s="9"/>
      <c r="F271" s="9" t="s">
        <v>11</v>
      </c>
      <c r="G271" s="9"/>
      <c r="H271" s="9" t="s">
        <v>12</v>
      </c>
      <c r="I271" s="69"/>
      <c r="J271" s="63" t="s">
        <v>56</v>
      </c>
      <c r="K271" s="60"/>
    </row>
    <row r="272" spans="2:11" x14ac:dyDescent="0.4">
      <c r="B272" s="71" t="s">
        <v>76</v>
      </c>
      <c r="C272" s="16"/>
      <c r="D272" s="73"/>
      <c r="F272" s="4">
        <v>34</v>
      </c>
      <c r="H272" s="10">
        <f>SUM(F272*D272)</f>
        <v>0</v>
      </c>
      <c r="I272" s="52"/>
      <c r="J272" s="74" t="s">
        <v>78</v>
      </c>
      <c r="K272" s="60"/>
    </row>
    <row r="273" spans="1:11" x14ac:dyDescent="0.4">
      <c r="I273" s="52"/>
      <c r="J273" s="54"/>
      <c r="K273" s="60"/>
    </row>
    <row r="274" spans="1:11" x14ac:dyDescent="0.4">
      <c r="B274" s="9" t="s">
        <v>17</v>
      </c>
      <c r="C274" s="18"/>
      <c r="D274" s="32" t="s">
        <v>38</v>
      </c>
      <c r="E274" s="9"/>
      <c r="F274" s="18"/>
      <c r="G274" s="34" t="s">
        <v>8</v>
      </c>
      <c r="H274" s="9" t="s">
        <v>12</v>
      </c>
      <c r="I274" s="74" t="s">
        <v>49</v>
      </c>
      <c r="J274" s="54"/>
      <c r="K274" s="60"/>
    </row>
    <row r="275" spans="1:11" x14ac:dyDescent="0.4">
      <c r="B275" s="48" t="s">
        <v>49</v>
      </c>
      <c r="C275" s="18"/>
      <c r="D275" s="4">
        <v>3400</v>
      </c>
      <c r="F275" s="33"/>
      <c r="G275" s="11">
        <v>0.1</v>
      </c>
      <c r="H275" s="10">
        <f>SUM(G275*D275)+D275</f>
        <v>3740</v>
      </c>
      <c r="I275" s="59"/>
      <c r="J275" s="57"/>
      <c r="K275" s="55"/>
    </row>
    <row r="276" spans="1:11" x14ac:dyDescent="0.4">
      <c r="A276" s="45"/>
      <c r="B276" s="45" t="s">
        <v>50</v>
      </c>
      <c r="C276" s="18"/>
      <c r="D276" s="4">
        <v>0</v>
      </c>
      <c r="F276" s="33"/>
      <c r="G276" s="11">
        <v>0.1</v>
      </c>
      <c r="H276" s="10">
        <f>SUM(G276*D276)+D276</f>
        <v>0</v>
      </c>
      <c r="I276" s="59"/>
      <c r="J276" s="57"/>
      <c r="K276" s="55"/>
    </row>
    <row r="277" spans="1:11" x14ac:dyDescent="0.4">
      <c r="B277" s="45"/>
      <c r="C277" s="12"/>
      <c r="D277" s="4">
        <v>0</v>
      </c>
      <c r="F277" s="33"/>
      <c r="G277" s="11">
        <v>0.1</v>
      </c>
      <c r="H277" s="56">
        <f>SUM(G277*D277)+D277</f>
        <v>0</v>
      </c>
      <c r="I277" s="74" t="s">
        <v>50</v>
      </c>
      <c r="J277" s="54"/>
      <c r="K277" s="55"/>
    </row>
    <row r="278" spans="1:11" x14ac:dyDescent="0.4">
      <c r="B278" s="71"/>
      <c r="D278" s="4">
        <v>0</v>
      </c>
      <c r="F278" s="33"/>
      <c r="G278" s="11">
        <v>0.1</v>
      </c>
      <c r="H278" s="56">
        <f>SUM(G278*D278)+D278</f>
        <v>0</v>
      </c>
      <c r="I278" s="52"/>
      <c r="J278" s="54"/>
      <c r="K278" s="55"/>
    </row>
    <row r="279" spans="1:11" x14ac:dyDescent="0.4">
      <c r="D279" s="44"/>
      <c r="F279" s="33"/>
      <c r="G279" s="16"/>
      <c r="H279" s="10">
        <f>SUM(H275:H278)</f>
        <v>3740</v>
      </c>
      <c r="I279" s="75"/>
      <c r="J279" s="57"/>
      <c r="K279" s="55"/>
    </row>
    <row r="280" spans="1:11" x14ac:dyDescent="0.4">
      <c r="I280" s="74" t="s">
        <v>79</v>
      </c>
      <c r="J280" s="57"/>
      <c r="K280" s="55"/>
    </row>
    <row r="281" spans="1:11" x14ac:dyDescent="0.4">
      <c r="B281" s="9" t="s">
        <v>19</v>
      </c>
      <c r="C281" s="9" t="s">
        <v>20</v>
      </c>
      <c r="D281" s="9"/>
      <c r="E281" s="9"/>
      <c r="F281" s="9" t="s">
        <v>21</v>
      </c>
      <c r="G281" s="9"/>
      <c r="H281" s="9" t="s">
        <v>12</v>
      </c>
      <c r="I281" s="59"/>
      <c r="J281" s="57"/>
      <c r="K281" s="55"/>
    </row>
    <row r="282" spans="1:11" x14ac:dyDescent="0.4">
      <c r="B282" s="31" t="s">
        <v>37</v>
      </c>
      <c r="C282" s="3">
        <v>1</v>
      </c>
      <c r="F282" s="4">
        <v>1500</v>
      </c>
      <c r="H282" s="58">
        <f>SUM(F282*C282)</f>
        <v>1500</v>
      </c>
      <c r="I282" s="52"/>
      <c r="J282" s="54"/>
      <c r="K282" s="55"/>
    </row>
    <row r="283" spans="1:11" x14ac:dyDescent="0.4">
      <c r="B283" s="45" t="s">
        <v>48</v>
      </c>
      <c r="C283" s="3">
        <v>1</v>
      </c>
      <c r="F283" s="4">
        <v>500</v>
      </c>
      <c r="H283" s="58">
        <f>SUM(F283*C283)</f>
        <v>500</v>
      </c>
      <c r="I283" s="74" t="s">
        <v>80</v>
      </c>
      <c r="J283" s="54"/>
      <c r="K283" s="55"/>
    </row>
    <row r="284" spans="1:11" x14ac:dyDescent="0.4">
      <c r="B284" s="1" t="s">
        <v>22</v>
      </c>
      <c r="C284" s="36">
        <v>1</v>
      </c>
      <c r="D284" s="40"/>
      <c r="E284" s="40"/>
      <c r="F284" s="41">
        <f>SUM(I265+I294)</f>
        <v>0</v>
      </c>
      <c r="H284" s="5">
        <f>SUM(F284*C284)</f>
        <v>0</v>
      </c>
      <c r="J284" s="3"/>
      <c r="K284" s="3"/>
    </row>
    <row r="285" spans="1:11" x14ac:dyDescent="0.4">
      <c r="B285" s="71" t="s">
        <v>81</v>
      </c>
      <c r="C285" s="46">
        <v>0</v>
      </c>
      <c r="D285" s="40"/>
      <c r="E285" s="40"/>
      <c r="F285" s="47">
        <v>200</v>
      </c>
      <c r="H285" s="5">
        <f>SUM(F285*C285)</f>
        <v>0</v>
      </c>
      <c r="J285" s="3"/>
      <c r="K285" s="3"/>
    </row>
    <row r="286" spans="1:11" x14ac:dyDescent="0.4">
      <c r="C286" s="3">
        <v>0</v>
      </c>
      <c r="F286" s="4">
        <v>0</v>
      </c>
      <c r="H286" s="5">
        <f>SUM(F286*C286)</f>
        <v>0</v>
      </c>
      <c r="J286" s="3"/>
      <c r="K286" s="3"/>
    </row>
    <row r="287" spans="1:11" x14ac:dyDescent="0.4">
      <c r="F287" s="9" t="s">
        <v>12</v>
      </c>
      <c r="H287" s="10">
        <f>SUM(H282:H286)</f>
        <v>2000</v>
      </c>
      <c r="J287" s="3"/>
      <c r="K287" s="3"/>
    </row>
    <row r="289" spans="2:10" x14ac:dyDescent="0.4">
      <c r="B289" s="9" t="s">
        <v>23</v>
      </c>
      <c r="C289" s="9" t="s">
        <v>20</v>
      </c>
      <c r="D289" s="9" t="s">
        <v>21</v>
      </c>
      <c r="E289" s="9"/>
      <c r="F289" s="9" t="s">
        <v>18</v>
      </c>
      <c r="G289" s="9" t="s">
        <v>15</v>
      </c>
      <c r="H289" s="9" t="s">
        <v>12</v>
      </c>
    </row>
    <row r="290" spans="2:10" x14ac:dyDescent="0.4">
      <c r="B290" s="82" t="s">
        <v>330</v>
      </c>
      <c r="C290" s="3">
        <v>2</v>
      </c>
      <c r="D290" s="4">
        <v>690</v>
      </c>
      <c r="F290" s="5">
        <f>SUM(C290*D290)</f>
        <v>1380</v>
      </c>
      <c r="G290" s="13">
        <v>0.1</v>
      </c>
      <c r="H290" s="5">
        <f>SUM(G290*F290)+F290</f>
        <v>1518</v>
      </c>
      <c r="I290" s="4">
        <v>0</v>
      </c>
      <c r="J290" s="43" t="s">
        <v>47</v>
      </c>
    </row>
    <row r="291" spans="2:10" x14ac:dyDescent="0.4">
      <c r="B291" s="82" t="s">
        <v>331</v>
      </c>
      <c r="C291" s="3">
        <v>2</v>
      </c>
      <c r="D291" s="4">
        <v>300</v>
      </c>
      <c r="F291" s="5">
        <f>SUM(C291*D291)</f>
        <v>600</v>
      </c>
      <c r="G291" s="13">
        <v>0.1</v>
      </c>
      <c r="H291" s="5">
        <f>SUM(G291*F291)+F291</f>
        <v>660</v>
      </c>
      <c r="I291" s="4">
        <v>0</v>
      </c>
      <c r="J291" s="43" t="s">
        <v>47</v>
      </c>
    </row>
    <row r="292" spans="2:10" x14ac:dyDescent="0.4">
      <c r="B292" s="71" t="s">
        <v>77</v>
      </c>
      <c r="C292" s="3"/>
      <c r="D292" s="4"/>
      <c r="F292" s="5">
        <f>SUM(C292*D292)</f>
        <v>0</v>
      </c>
      <c r="G292" s="13">
        <v>0.1</v>
      </c>
      <c r="H292" s="5">
        <f>SUM(G292*F292)+F292</f>
        <v>0</v>
      </c>
      <c r="I292" s="4">
        <v>0</v>
      </c>
      <c r="J292" s="43" t="s">
        <v>47</v>
      </c>
    </row>
    <row r="293" spans="2:10" x14ac:dyDescent="0.4">
      <c r="B293" s="71" t="s">
        <v>74</v>
      </c>
      <c r="C293" s="3"/>
      <c r="D293" s="4"/>
      <c r="F293" s="5">
        <f>SUM(C293*D293)</f>
        <v>0</v>
      </c>
      <c r="G293" s="13">
        <v>0.1</v>
      </c>
      <c r="H293" s="5">
        <f>SUM(G293*F293)+F293</f>
        <v>0</v>
      </c>
      <c r="I293" s="4">
        <v>0</v>
      </c>
      <c r="J293" s="43" t="s">
        <v>47</v>
      </c>
    </row>
    <row r="294" spans="2:10" x14ac:dyDescent="0.4">
      <c r="H294" s="10">
        <f>SUM(H290:H293)</f>
        <v>2178</v>
      </c>
      <c r="I294" s="39">
        <f>SUM(I290:I293)</f>
        <v>0</v>
      </c>
      <c r="J294" s="36" t="s">
        <v>46</v>
      </c>
    </row>
    <row r="297" spans="2:10" x14ac:dyDescent="0.4">
      <c r="B297" s="26" t="s">
        <v>5</v>
      </c>
      <c r="H297" s="5">
        <f>SUM(H263)</f>
        <v>221378.67522414494</v>
      </c>
    </row>
    <row r="298" spans="2:10" x14ac:dyDescent="0.4">
      <c r="B298" s="9" t="s">
        <v>9</v>
      </c>
      <c r="H298" s="5">
        <f>SUM(H266)</f>
        <v>260269.7178000001</v>
      </c>
    </row>
    <row r="299" spans="2:10" x14ac:dyDescent="0.4">
      <c r="B299" s="9" t="s">
        <v>14</v>
      </c>
      <c r="H299" s="5">
        <f>SUM(H269)</f>
        <v>17223.731325000008</v>
      </c>
    </row>
    <row r="300" spans="2:10" x14ac:dyDescent="0.4">
      <c r="B300" s="70" t="s">
        <v>73</v>
      </c>
      <c r="H300" s="5">
        <f>SUM(H272)</f>
        <v>0</v>
      </c>
    </row>
    <row r="301" spans="2:10" x14ac:dyDescent="0.4">
      <c r="B301" s="9" t="s">
        <v>17</v>
      </c>
      <c r="H301" s="5">
        <f>SUM(H279)</f>
        <v>3740</v>
      </c>
    </row>
    <row r="302" spans="2:10" x14ac:dyDescent="0.4">
      <c r="B302" s="9" t="s">
        <v>19</v>
      </c>
      <c r="H302" s="5">
        <f>SUM(H287)</f>
        <v>2000</v>
      </c>
    </row>
    <row r="303" spans="2:10" x14ac:dyDescent="0.4">
      <c r="B303" s="9" t="s">
        <v>23</v>
      </c>
      <c r="H303" s="5">
        <f>SUM(H294)</f>
        <v>2178</v>
      </c>
    </row>
    <row r="304" spans="2:10" x14ac:dyDescent="0.4">
      <c r="B304" s="9" t="s">
        <v>24</v>
      </c>
      <c r="H304" s="4"/>
    </row>
    <row r="305" spans="1:8" ht="25.8" x14ac:dyDescent="0.5">
      <c r="F305" s="27" t="s">
        <v>36</v>
      </c>
      <c r="H305" s="28">
        <f>SUM(H297:H304)</f>
        <v>506790.12434914504</v>
      </c>
    </row>
    <row r="307" spans="1:8" x14ac:dyDescent="0.4">
      <c r="A307" s="1">
        <v>1</v>
      </c>
      <c r="B307" s="82" t="s">
        <v>334</v>
      </c>
    </row>
    <row r="308" spans="1:8" x14ac:dyDescent="0.4">
      <c r="A308" s="1">
        <v>2</v>
      </c>
      <c r="B308" s="88" t="s">
        <v>337</v>
      </c>
    </row>
    <row r="309" spans="1:8" x14ac:dyDescent="0.4">
      <c r="A309" s="1">
        <v>3</v>
      </c>
      <c r="B309" s="82" t="s">
        <v>332</v>
      </c>
    </row>
    <row r="310" spans="1:8" x14ac:dyDescent="0.4">
      <c r="A310" s="1">
        <v>4</v>
      </c>
      <c r="B310" s="82" t="s">
        <v>333</v>
      </c>
    </row>
  </sheetData>
  <pageMargins left="0.7" right="0.7" top="0.75" bottom="0.75" header="0.3" footer="0.3"/>
  <pageSetup scale="4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29" sqref="A29"/>
    </sheetView>
  </sheetViews>
  <sheetFormatPr defaultColWidth="9.109375" defaultRowHeight="21" x14ac:dyDescent="0.4"/>
  <cols>
    <col min="1" max="1" width="16.44140625" style="14" bestFit="1" customWidth="1"/>
    <col min="2" max="2" width="10.6640625" style="14" bestFit="1" customWidth="1"/>
    <col min="3" max="16384" width="9.109375" style="14"/>
  </cols>
  <sheetData>
    <row r="1" spans="1:2" x14ac:dyDescent="0.4">
      <c r="A1" s="14" t="s">
        <v>26</v>
      </c>
      <c r="B1" s="14" t="s">
        <v>27</v>
      </c>
    </row>
    <row r="2" spans="1:2" x14ac:dyDescent="0.4">
      <c r="A2" s="14" t="s">
        <v>28</v>
      </c>
      <c r="B2" s="14">
        <v>1</v>
      </c>
    </row>
    <row r="3" spans="1:2" x14ac:dyDescent="0.4">
      <c r="A3" s="14" t="s">
        <v>25</v>
      </c>
      <c r="B3" s="14">
        <v>0.01</v>
      </c>
    </row>
    <row r="4" spans="1:2" x14ac:dyDescent="0.4">
      <c r="A4" s="14" t="s">
        <v>29</v>
      </c>
      <c r="B4" s="14">
        <v>1E-3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1"/>
  <sheetViews>
    <sheetView showGridLines="0" workbookViewId="0">
      <selection activeCell="D4" sqref="D4"/>
    </sheetView>
  </sheetViews>
  <sheetFormatPr defaultRowHeight="21" x14ac:dyDescent="0.4"/>
  <cols>
    <col min="1" max="1" width="8.88671875" style="64"/>
    <col min="2" max="2" width="29.88671875" style="64" customWidth="1"/>
    <col min="3" max="3" width="11.33203125" style="64" bestFit="1" customWidth="1"/>
    <col min="4" max="5" width="13.77734375" style="64" bestFit="1" customWidth="1"/>
    <col min="6" max="16384" width="8.88671875" style="64"/>
  </cols>
  <sheetData>
    <row r="2" spans="2:5" x14ac:dyDescent="0.4">
      <c r="B2" s="64" t="s">
        <v>57</v>
      </c>
    </row>
    <row r="3" spans="2:5" x14ac:dyDescent="0.4">
      <c r="C3" s="65" t="s">
        <v>59</v>
      </c>
      <c r="D3" s="65" t="s">
        <v>61</v>
      </c>
      <c r="E3" s="65" t="s">
        <v>60</v>
      </c>
    </row>
    <row r="4" spans="2:5" x14ac:dyDescent="0.4">
      <c r="B4" s="67" t="s">
        <v>58</v>
      </c>
      <c r="C4" s="68">
        <v>230</v>
      </c>
      <c r="D4" s="68">
        <v>690</v>
      </c>
      <c r="E4" s="68">
        <v>1980</v>
      </c>
    </row>
    <row r="5" spans="2:5" x14ac:dyDescent="0.4">
      <c r="B5" s="67" t="s">
        <v>62</v>
      </c>
      <c r="C5" s="68">
        <v>155</v>
      </c>
      <c r="D5" s="68">
        <v>620</v>
      </c>
      <c r="E5" s="68">
        <v>1740</v>
      </c>
    </row>
    <row r="6" spans="2:5" x14ac:dyDescent="0.4">
      <c r="B6" s="67" t="s">
        <v>63</v>
      </c>
      <c r="C6" s="68">
        <v>180</v>
      </c>
      <c r="D6" s="68">
        <v>540</v>
      </c>
      <c r="E6" s="68">
        <v>1620</v>
      </c>
    </row>
    <row r="7" spans="2:5" x14ac:dyDescent="0.4">
      <c r="B7" s="67" t="s">
        <v>64</v>
      </c>
      <c r="C7" s="68">
        <v>100</v>
      </c>
      <c r="D7" s="68">
        <v>300</v>
      </c>
      <c r="E7" s="68">
        <v>900</v>
      </c>
    </row>
    <row r="8" spans="2:5" x14ac:dyDescent="0.4">
      <c r="B8" s="67" t="s">
        <v>65</v>
      </c>
      <c r="C8" s="68">
        <v>75</v>
      </c>
      <c r="D8" s="68">
        <v>300</v>
      </c>
      <c r="E8" s="68">
        <v>900</v>
      </c>
    </row>
    <row r="9" spans="2:5" x14ac:dyDescent="0.4">
      <c r="B9" s="67" t="s">
        <v>66</v>
      </c>
      <c r="C9" s="68">
        <v>75</v>
      </c>
      <c r="D9" s="68">
        <v>300</v>
      </c>
      <c r="E9" s="68">
        <v>900</v>
      </c>
    </row>
    <row r="10" spans="2:5" x14ac:dyDescent="0.4">
      <c r="B10" s="67" t="s">
        <v>67</v>
      </c>
      <c r="C10" s="68">
        <v>120</v>
      </c>
      <c r="D10" s="68">
        <v>480</v>
      </c>
      <c r="E10" s="68">
        <v>1440</v>
      </c>
    </row>
    <row r="11" spans="2:5" x14ac:dyDescent="0.4">
      <c r="B11" s="67" t="s">
        <v>68</v>
      </c>
      <c r="C11" s="68">
        <v>80</v>
      </c>
      <c r="D11" s="68">
        <v>320</v>
      </c>
      <c r="E11" s="68"/>
    </row>
    <row r="12" spans="2:5" x14ac:dyDescent="0.4">
      <c r="B12" s="67" t="s">
        <v>69</v>
      </c>
      <c r="C12" s="68">
        <v>135</v>
      </c>
      <c r="D12" s="68">
        <v>405</v>
      </c>
      <c r="E12" s="68">
        <v>1125</v>
      </c>
    </row>
    <row r="13" spans="2:5" x14ac:dyDescent="0.4">
      <c r="B13" s="67" t="s">
        <v>70</v>
      </c>
      <c r="C13" s="68">
        <v>250</v>
      </c>
      <c r="D13" s="68">
        <v>750</v>
      </c>
      <c r="E13" s="68">
        <v>2000</v>
      </c>
    </row>
    <row r="14" spans="2:5" x14ac:dyDescent="0.4">
      <c r="B14" s="67" t="s">
        <v>71</v>
      </c>
      <c r="C14" s="68">
        <v>250</v>
      </c>
      <c r="D14" s="68">
        <v>750</v>
      </c>
      <c r="E14" s="68">
        <v>2115</v>
      </c>
    </row>
    <row r="15" spans="2:5" x14ac:dyDescent="0.4">
      <c r="B15" s="67" t="s">
        <v>72</v>
      </c>
      <c r="C15" s="68">
        <v>360</v>
      </c>
      <c r="D15" s="68">
        <v>1080</v>
      </c>
      <c r="E15" s="68">
        <v>3150</v>
      </c>
    </row>
    <row r="16" spans="2:5" x14ac:dyDescent="0.4">
      <c r="B16" s="67"/>
      <c r="C16" s="68"/>
      <c r="D16" s="68"/>
      <c r="E16" s="68"/>
    </row>
    <row r="17" spans="2:5" x14ac:dyDescent="0.4">
      <c r="B17" s="67"/>
      <c r="C17" s="68"/>
      <c r="D17" s="68"/>
      <c r="E17" s="68"/>
    </row>
    <row r="18" spans="2:5" x14ac:dyDescent="0.4">
      <c r="C18" s="66"/>
      <c r="D18" s="66"/>
      <c r="E18" s="66"/>
    </row>
    <row r="19" spans="2:5" x14ac:dyDescent="0.4">
      <c r="C19" s="66"/>
      <c r="D19" s="66"/>
      <c r="E19" s="66"/>
    </row>
    <row r="20" spans="2:5" x14ac:dyDescent="0.4">
      <c r="C20" s="66"/>
      <c r="D20" s="66"/>
      <c r="E20" s="66"/>
    </row>
    <row r="21" spans="2:5" x14ac:dyDescent="0.4">
      <c r="C21" s="66"/>
      <c r="D21" s="66"/>
      <c r="E21" s="66"/>
    </row>
    <row r="22" spans="2:5" x14ac:dyDescent="0.4">
      <c r="C22" s="66"/>
      <c r="D22" s="66"/>
      <c r="E22" s="66"/>
    </row>
    <row r="23" spans="2:5" x14ac:dyDescent="0.4">
      <c r="C23" s="66"/>
      <c r="D23" s="66"/>
      <c r="E23" s="66"/>
    </row>
    <row r="24" spans="2:5" x14ac:dyDescent="0.4">
      <c r="C24" s="66"/>
      <c r="D24" s="66"/>
      <c r="E24" s="66"/>
    </row>
    <row r="25" spans="2:5" x14ac:dyDescent="0.4">
      <c r="C25" s="66"/>
      <c r="D25" s="66"/>
      <c r="E25" s="66"/>
    </row>
    <row r="26" spans="2:5" x14ac:dyDescent="0.4">
      <c r="C26" s="66"/>
      <c r="D26" s="66"/>
      <c r="E26" s="66"/>
    </row>
    <row r="27" spans="2:5" x14ac:dyDescent="0.4">
      <c r="C27" s="66"/>
      <c r="D27" s="66"/>
      <c r="E27" s="66"/>
    </row>
    <row r="28" spans="2:5" x14ac:dyDescent="0.4">
      <c r="C28" s="66"/>
      <c r="D28" s="66"/>
      <c r="E28" s="66"/>
    </row>
    <row r="29" spans="2:5" x14ac:dyDescent="0.4">
      <c r="C29" s="66"/>
      <c r="D29" s="66"/>
      <c r="E29" s="66"/>
    </row>
    <row r="30" spans="2:5" x14ac:dyDescent="0.4">
      <c r="C30" s="66"/>
      <c r="D30" s="66"/>
      <c r="E30" s="66"/>
    </row>
    <row r="31" spans="2:5" x14ac:dyDescent="0.4">
      <c r="C31" s="66"/>
      <c r="D31" s="66"/>
      <c r="E31" s="66"/>
    </row>
    <row r="32" spans="2:5" x14ac:dyDescent="0.4">
      <c r="C32" s="66"/>
      <c r="D32" s="66"/>
      <c r="E32" s="66"/>
    </row>
    <row r="33" spans="3:5" x14ac:dyDescent="0.4">
      <c r="C33" s="66"/>
      <c r="D33" s="66"/>
      <c r="E33" s="66"/>
    </row>
    <row r="34" spans="3:5" x14ac:dyDescent="0.4">
      <c r="C34" s="66"/>
      <c r="D34" s="66"/>
      <c r="E34" s="66"/>
    </row>
    <row r="35" spans="3:5" x14ac:dyDescent="0.4">
      <c r="C35" s="66"/>
      <c r="D35" s="66"/>
      <c r="E35" s="66"/>
    </row>
    <row r="36" spans="3:5" x14ac:dyDescent="0.4">
      <c r="C36" s="66"/>
      <c r="D36" s="66"/>
      <c r="E36" s="66"/>
    </row>
    <row r="37" spans="3:5" x14ac:dyDescent="0.4">
      <c r="C37" s="66"/>
      <c r="D37" s="66"/>
      <c r="E37" s="66"/>
    </row>
    <row r="38" spans="3:5" x14ac:dyDescent="0.4">
      <c r="C38" s="66"/>
      <c r="D38" s="66"/>
      <c r="E38" s="66"/>
    </row>
    <row r="39" spans="3:5" x14ac:dyDescent="0.4">
      <c r="C39" s="66"/>
      <c r="D39" s="66"/>
      <c r="E39" s="66"/>
    </row>
    <row r="40" spans="3:5" x14ac:dyDescent="0.4">
      <c r="C40" s="66"/>
      <c r="D40" s="66"/>
      <c r="E40" s="66"/>
    </row>
    <row r="41" spans="3:5" x14ac:dyDescent="0.4">
      <c r="C41" s="66"/>
      <c r="D41" s="66"/>
      <c r="E41" s="66"/>
    </row>
    <row r="42" spans="3:5" x14ac:dyDescent="0.4">
      <c r="C42" s="66"/>
      <c r="D42" s="66"/>
      <c r="E42" s="66"/>
    </row>
    <row r="43" spans="3:5" x14ac:dyDescent="0.4">
      <c r="C43" s="66"/>
      <c r="D43" s="66"/>
      <c r="E43" s="66"/>
    </row>
    <row r="44" spans="3:5" x14ac:dyDescent="0.4">
      <c r="C44" s="66"/>
      <c r="D44" s="66"/>
      <c r="E44" s="66"/>
    </row>
    <row r="45" spans="3:5" x14ac:dyDescent="0.4">
      <c r="C45" s="66"/>
      <c r="D45" s="66"/>
      <c r="E45" s="66"/>
    </row>
    <row r="46" spans="3:5" x14ac:dyDescent="0.4">
      <c r="C46" s="66"/>
      <c r="D46" s="66"/>
      <c r="E46" s="66"/>
    </row>
    <row r="47" spans="3:5" x14ac:dyDescent="0.4">
      <c r="C47" s="66"/>
      <c r="D47" s="66"/>
      <c r="E47" s="66"/>
    </row>
    <row r="48" spans="3:5" x14ac:dyDescent="0.4">
      <c r="C48" s="66"/>
      <c r="D48" s="66"/>
      <c r="E48" s="66"/>
    </row>
    <row r="49" spans="3:5" x14ac:dyDescent="0.4">
      <c r="C49" s="66"/>
      <c r="D49" s="66"/>
      <c r="E49" s="66"/>
    </row>
    <row r="50" spans="3:5" x14ac:dyDescent="0.4">
      <c r="C50" s="66"/>
      <c r="D50" s="66"/>
      <c r="E50" s="66"/>
    </row>
    <row r="51" spans="3:5" x14ac:dyDescent="0.4">
      <c r="C51" s="66"/>
      <c r="D51" s="66"/>
      <c r="E51" s="66"/>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Bid Worksheet</vt:lpstr>
      <vt:lpstr>UNIT CODES</vt:lpstr>
      <vt:lpstr>RENTALS</vt:lpstr>
      <vt:lpstr>'Bid Worksheet'!Print_Area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2019-06-19T17:05:15Z</dcterms:modified>
</cp:coreProperties>
</file>